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showInkAnnotation="0" defaultThemeVersion="124226"/>
  <mc:AlternateContent xmlns:mc="http://schemas.openxmlformats.org/markup-compatibility/2006">
    <mc:Choice Requires="x15">
      <x15ac:absPath xmlns:x15ac="http://schemas.microsoft.com/office/spreadsheetml/2010/11/ac" url="D:\03午餐祕書\午餐祕書114\02菜單及建議表\11411\"/>
    </mc:Choice>
  </mc:AlternateContent>
  <bookViews>
    <workbookView xWindow="0" yWindow="0" windowWidth="26475" windowHeight="9555"/>
  </bookViews>
  <sheets>
    <sheet name="11月 (114)" sheetId="119" r:id="rId1"/>
    <sheet name="10" sheetId="122" r:id="rId2"/>
    <sheet name="11" sheetId="123" r:id="rId3"/>
    <sheet name="12" sheetId="124" r:id="rId4"/>
    <sheet name="13" sheetId="125" r:id="rId5"/>
  </sheets>
  <externalReferences>
    <externalReference r:id="rId6"/>
    <externalReference r:id="rId7"/>
  </externalReferences>
  <definedNames>
    <definedName name="_xlnm.Print_Area" localSheetId="1">'10'!$A$1:$S$49</definedName>
    <definedName name="_xlnm.Print_Area" localSheetId="2">'11'!$A$1:$S$49</definedName>
    <definedName name="_xlnm.Print_Area" localSheetId="0">'11月 (114)'!$A$1:$J$48</definedName>
    <definedName name="_xlnm.Print_Area" localSheetId="3">'12'!$A$1:$S$49</definedName>
    <definedName name="_xlnm.Print_Area" localSheetId="4">'13'!$A$1:$S$49</definedName>
  </definedNames>
  <calcPr calcId="977461"/>
</workbook>
</file>

<file path=xl/calcChain.xml><?xml version="1.0" encoding="utf-8"?>
<calcChain xmlns="http://schemas.openxmlformats.org/spreadsheetml/2006/main">
  <c r="W37" i="123" l="1"/>
  <c r="T37" i="123"/>
  <c r="H20" i="119"/>
  <c r="T35" i="123"/>
  <c r="T33" i="123"/>
  <c r="T39" i="123"/>
  <c r="W46" i="125"/>
  <c r="T46" i="125"/>
  <c r="T44" i="125"/>
  <c r="T42" i="125"/>
  <c r="T48" i="125"/>
  <c r="W37" i="125"/>
  <c r="T37" i="125"/>
  <c r="T35" i="125"/>
  <c r="T39" i="125"/>
  <c r="T33" i="125"/>
  <c r="G38" i="119"/>
  <c r="W28" i="125"/>
  <c r="T28" i="125"/>
  <c r="T26" i="125"/>
  <c r="T24" i="125"/>
  <c r="T30" i="125"/>
  <c r="W19" i="125"/>
  <c r="T19" i="125"/>
  <c r="T17" i="125"/>
  <c r="T15" i="125"/>
  <c r="C38" i="119"/>
  <c r="W19" i="124"/>
  <c r="T19" i="124"/>
  <c r="U19" i="124"/>
  <c r="T17" i="124"/>
  <c r="T15" i="124"/>
  <c r="T21" i="124"/>
  <c r="C28" i="119"/>
  <c r="W10" i="124"/>
  <c r="T10" i="124"/>
  <c r="T8" i="124"/>
  <c r="B28" i="119"/>
  <c r="T6" i="124"/>
  <c r="T12" i="124"/>
  <c r="W46" i="124"/>
  <c r="T46" i="124"/>
  <c r="U46" i="124"/>
  <c r="T44" i="124"/>
  <c r="U44" i="124"/>
  <c r="T42" i="124"/>
  <c r="T48" i="124"/>
  <c r="I28" i="119"/>
  <c r="W37" i="124"/>
  <c r="T37" i="124"/>
  <c r="T35" i="124"/>
  <c r="H28" i="119"/>
  <c r="T33" i="124"/>
  <c r="G29" i="119"/>
  <c r="W28" i="124"/>
  <c r="T28" i="124"/>
  <c r="T26" i="124"/>
  <c r="T24" i="124"/>
  <c r="T30" i="124"/>
  <c r="E28" i="119"/>
  <c r="I38" i="119"/>
  <c r="F37" i="119"/>
  <c r="F10" i="119"/>
  <c r="A23" i="125"/>
  <c r="A32" i="125"/>
  <c r="A41" i="125"/>
  <c r="A23" i="124"/>
  <c r="A32" i="124"/>
  <c r="A41" i="124"/>
  <c r="A23" i="123"/>
  <c r="A32" i="123"/>
  <c r="A41" i="123"/>
  <c r="A14" i="123"/>
  <c r="A25" i="123"/>
  <c r="A34" i="123"/>
  <c r="A43" i="123"/>
  <c r="A16" i="122"/>
  <c r="A25" i="122"/>
  <c r="A34" i="122"/>
  <c r="A43" i="122"/>
  <c r="B3" i="119"/>
  <c r="J37" i="119"/>
  <c r="E38" i="119"/>
  <c r="A16" i="125"/>
  <c r="A25" i="125"/>
  <c r="A34" i="125"/>
  <c r="A43" i="125"/>
  <c r="D37" i="119"/>
  <c r="A14" i="125"/>
  <c r="J28" i="119"/>
  <c r="F29" i="119"/>
  <c r="A16" i="124"/>
  <c r="A25" i="124"/>
  <c r="A34" i="124"/>
  <c r="A43" i="124"/>
  <c r="D28" i="119"/>
  <c r="A14" i="124"/>
  <c r="T46" i="123"/>
  <c r="T44" i="123"/>
  <c r="J19" i="119"/>
  <c r="T26" i="123"/>
  <c r="F19" i="119"/>
  <c r="A16" i="123"/>
  <c r="W15" i="123"/>
  <c r="T17" i="123"/>
  <c r="W14" i="123"/>
  <c r="T19" i="123"/>
  <c r="T8" i="123"/>
  <c r="B19" i="119"/>
  <c r="T44" i="122"/>
  <c r="J10" i="119"/>
  <c r="T42" i="122"/>
  <c r="I11" i="119"/>
  <c r="T35" i="122"/>
  <c r="H10" i="119"/>
  <c r="A32" i="122"/>
  <c r="A41" i="122"/>
  <c r="T26" i="122"/>
  <c r="T17" i="122"/>
  <c r="D10" i="119"/>
  <c r="A14" i="122"/>
  <c r="T10" i="122"/>
  <c r="E46" i="119"/>
  <c r="C46" i="119"/>
  <c r="A46" i="119"/>
  <c r="C39" i="119"/>
  <c r="D39" i="119"/>
  <c r="B39" i="119"/>
  <c r="C30" i="119"/>
  <c r="E30" i="119"/>
  <c r="B30" i="119"/>
  <c r="C21" i="119"/>
  <c r="E21" i="119"/>
  <c r="B21" i="119"/>
  <c r="C12" i="119"/>
  <c r="E12" i="119"/>
  <c r="B12" i="119"/>
  <c r="C3" i="119"/>
  <c r="E3" i="119"/>
  <c r="T24" i="122"/>
  <c r="T37" i="122"/>
  <c r="T39" i="122"/>
  <c r="U37" i="122"/>
  <c r="T28" i="122"/>
  <c r="F11" i="119"/>
  <c r="W28" i="122"/>
  <c r="T24" i="123"/>
  <c r="E20" i="119"/>
  <c r="W28" i="123"/>
  <c r="T28" i="123"/>
  <c r="F20" i="119"/>
  <c r="D30" i="119"/>
  <c r="D29" i="119"/>
  <c r="B29" i="119"/>
  <c r="E39" i="119"/>
  <c r="F39" i="119"/>
  <c r="J38" i="119"/>
  <c r="F38" i="119"/>
  <c r="D38" i="119"/>
  <c r="T10" i="125"/>
  <c r="B38" i="119"/>
  <c r="W10" i="125"/>
  <c r="T8" i="125"/>
  <c r="B37" i="119"/>
  <c r="T6" i="125"/>
  <c r="A38" i="119"/>
  <c r="I29" i="119"/>
  <c r="H29" i="119"/>
  <c r="E29" i="119"/>
  <c r="F28" i="119"/>
  <c r="T42" i="123"/>
  <c r="T48" i="123"/>
  <c r="W46" i="123"/>
  <c r="T10" i="123"/>
  <c r="T12" i="123"/>
  <c r="T33" i="122"/>
  <c r="G11" i="119"/>
  <c r="W37" i="122"/>
  <c r="W19" i="122"/>
  <c r="T19" i="122"/>
  <c r="D11" i="119"/>
  <c r="T15" i="122"/>
  <c r="C11" i="119"/>
  <c r="T21" i="122"/>
  <c r="U17" i="122"/>
  <c r="T6" i="122"/>
  <c r="A11" i="119"/>
  <c r="W10" i="123"/>
  <c r="T6" i="123"/>
  <c r="A20" i="119"/>
  <c r="T8" i="122"/>
  <c r="B10" i="119"/>
  <c r="W10" i="122"/>
  <c r="T46" i="122"/>
  <c r="W46" i="122"/>
  <c r="C29" i="119"/>
  <c r="B11" i="119"/>
  <c r="A19" i="119"/>
  <c r="U10" i="123"/>
  <c r="U8" i="123"/>
  <c r="U6" i="123"/>
  <c r="E11" i="119"/>
  <c r="U35" i="122"/>
  <c r="G10" i="119"/>
  <c r="H11" i="119"/>
  <c r="J20" i="119"/>
  <c r="H38" i="119"/>
  <c r="J29" i="119"/>
  <c r="U19" i="122"/>
  <c r="T12" i="125"/>
  <c r="A37" i="119"/>
  <c r="F3" i="119"/>
  <c r="G3" i="119"/>
  <c r="U46" i="123"/>
  <c r="I19" i="119"/>
  <c r="U44" i="123"/>
  <c r="G12" i="119"/>
  <c r="F12" i="119"/>
  <c r="G21" i="119"/>
  <c r="F21" i="119"/>
  <c r="F30" i="119"/>
  <c r="G30" i="119"/>
  <c r="D19" i="119"/>
  <c r="U46" i="122"/>
  <c r="U10" i="125"/>
  <c r="J11" i="119"/>
  <c r="U42" i="123"/>
  <c r="U8" i="122"/>
  <c r="T48" i="122"/>
  <c r="U6" i="122"/>
  <c r="T30" i="122"/>
  <c r="G20" i="119"/>
  <c r="A29" i="119"/>
  <c r="D12" i="119"/>
  <c r="T12" i="122"/>
  <c r="U15" i="122"/>
  <c r="U6" i="125"/>
  <c r="D3" i="119"/>
  <c r="U33" i="122"/>
  <c r="U8" i="125"/>
  <c r="H19" i="119"/>
  <c r="I20" i="119"/>
  <c r="C10" i="119"/>
  <c r="D21" i="119"/>
  <c r="I21" i="119"/>
  <c r="J21" i="119"/>
  <c r="H21" i="119"/>
  <c r="U24" i="122"/>
  <c r="U26" i="122"/>
  <c r="E10" i="119"/>
  <c r="A10" i="119"/>
  <c r="U10" i="122"/>
  <c r="I10" i="119"/>
  <c r="U44" i="122"/>
  <c r="U42" i="122"/>
  <c r="I12" i="119"/>
  <c r="J12" i="119"/>
  <c r="H12" i="119"/>
  <c r="U28" i="122"/>
  <c r="I30" i="119"/>
  <c r="J30" i="119"/>
  <c r="H30" i="119"/>
  <c r="I3" i="119"/>
  <c r="J3" i="119"/>
  <c r="H3" i="119"/>
  <c r="D20" i="119"/>
  <c r="B20" i="119"/>
  <c r="T15" i="123"/>
  <c r="W19" i="123"/>
  <c r="C20" i="119"/>
  <c r="T21" i="123"/>
  <c r="U15" i="123"/>
  <c r="U17" i="123"/>
  <c r="C19" i="119"/>
  <c r="U19" i="123"/>
  <c r="U26" i="125"/>
  <c r="E37" i="119"/>
  <c r="U28" i="125"/>
  <c r="U44" i="125"/>
  <c r="I37" i="119"/>
  <c r="U46" i="125"/>
  <c r="T21" i="125"/>
  <c r="C37" i="119"/>
  <c r="U24" i="125"/>
  <c r="U42" i="125"/>
  <c r="U10" i="124"/>
  <c r="U8" i="124"/>
  <c r="U6" i="124"/>
  <c r="A28" i="119"/>
  <c r="U17" i="124"/>
  <c r="U15" i="124"/>
  <c r="U28" i="124"/>
  <c r="U26" i="124"/>
  <c r="U33" i="124"/>
  <c r="T39" i="124"/>
  <c r="G28" i="119"/>
  <c r="U24" i="124"/>
  <c r="U42" i="124"/>
  <c r="U15" i="125"/>
  <c r="U35" i="124"/>
  <c r="U37" i="124"/>
  <c r="U37" i="125"/>
  <c r="U33" i="125"/>
  <c r="G37" i="119"/>
  <c r="U35" i="125"/>
  <c r="H37" i="119"/>
  <c r="U19" i="125"/>
  <c r="U17" i="125"/>
  <c r="T30" i="123"/>
  <c r="U28" i="123"/>
  <c r="G19" i="119"/>
  <c r="U35" i="123"/>
  <c r="U33" i="123"/>
  <c r="U37" i="123"/>
  <c r="U24" i="123"/>
  <c r="U26" i="123"/>
  <c r="E19" i="119"/>
</calcChain>
</file>

<file path=xl/sharedStrings.xml><?xml version="1.0" encoding="utf-8"?>
<sst xmlns="http://schemas.openxmlformats.org/spreadsheetml/2006/main" count="1261" uniqueCount="356">
  <si>
    <r>
      <t>蔬菜類</t>
    </r>
    <r>
      <rPr>
        <sz val="8"/>
        <color indexed="43"/>
        <rFont val="Times New Roman"/>
        <family val="1"/>
      </rPr>
      <t/>
    </r>
  </si>
  <si>
    <r>
      <t>水果類</t>
    </r>
    <r>
      <rPr>
        <sz val="8"/>
        <color indexed="43"/>
        <rFont val="Times New Roman"/>
        <family val="1"/>
      </rPr>
      <t/>
    </r>
  </si>
  <si>
    <t>日期</t>
    <phoneticPr fontId="1" type="noConversion"/>
  </si>
  <si>
    <t>名稱</t>
    <phoneticPr fontId="1" type="noConversion"/>
  </si>
  <si>
    <t>主食</t>
    <phoneticPr fontId="1" type="noConversion"/>
  </si>
  <si>
    <t>菜名</t>
    <phoneticPr fontId="1" type="noConversion"/>
  </si>
  <si>
    <t>1.主菜</t>
    <phoneticPr fontId="1" type="noConversion"/>
  </si>
  <si>
    <t>2.副菜(一)</t>
    <phoneticPr fontId="1" type="noConversion"/>
  </si>
  <si>
    <t>3.副菜(二)</t>
    <phoneticPr fontId="1" type="noConversion"/>
  </si>
  <si>
    <t>5.湯類</t>
    <phoneticPr fontId="1" type="noConversion"/>
  </si>
  <si>
    <t>材料</t>
    <phoneticPr fontId="1" type="noConversion"/>
  </si>
  <si>
    <t>份數</t>
    <phoneticPr fontId="1" type="noConversion"/>
  </si>
  <si>
    <t>蛋白質:</t>
    <phoneticPr fontId="1" type="noConversion"/>
  </si>
  <si>
    <t>全榖根莖類</t>
    <phoneticPr fontId="1" type="noConversion"/>
  </si>
  <si>
    <t>脂肪:</t>
    <phoneticPr fontId="1" type="noConversion"/>
  </si>
  <si>
    <t>醣類:</t>
    <phoneticPr fontId="1" type="noConversion"/>
  </si>
  <si>
    <t>油脂與堅果種子類</t>
    <phoneticPr fontId="1" type="noConversion"/>
  </si>
  <si>
    <t>熱量(kcal)</t>
    <phoneticPr fontId="1" type="noConversion"/>
  </si>
  <si>
    <t>熱量:</t>
    <phoneticPr fontId="1" type="noConversion"/>
  </si>
  <si>
    <t>4.青菜</t>
    <phoneticPr fontId="1" type="noConversion"/>
  </si>
  <si>
    <t>重量
(g)</t>
    <phoneticPr fontId="1" type="noConversion"/>
  </si>
  <si>
    <t>白米飯</t>
  </si>
  <si>
    <t>燕麥米飯</t>
  </si>
  <si>
    <t>月</t>
  </si>
  <si>
    <t>日</t>
  </si>
  <si>
    <t>星</t>
  </si>
  <si>
    <t>期</t>
  </si>
  <si>
    <t>餐數</t>
  </si>
  <si>
    <t>三</t>
  </si>
  <si>
    <t>四</t>
  </si>
  <si>
    <t>五</t>
  </si>
  <si>
    <t>第十週</t>
    <phoneticPr fontId="1" type="noConversion"/>
  </si>
  <si>
    <t>海芽蛋花湯</t>
  </si>
  <si>
    <t>高麗菜</t>
  </si>
  <si>
    <t>(生鮮含骨頭重)</t>
  </si>
  <si>
    <t>豆干片</t>
  </si>
  <si>
    <t>綜合鮮菇</t>
  </si>
  <si>
    <t>(非基改豆製品)</t>
  </si>
  <si>
    <t>適量</t>
  </si>
  <si>
    <t>紅蘿蔔</t>
  </si>
  <si>
    <t>木耳</t>
  </si>
  <si>
    <t>醬油</t>
  </si>
  <si>
    <t>(廢棄率37%)</t>
  </si>
  <si>
    <t>豆芽菜</t>
  </si>
  <si>
    <t>麵粉</t>
  </si>
  <si>
    <t>金針菇</t>
  </si>
  <si>
    <t>玉米粒</t>
  </si>
  <si>
    <t>季節瓜類</t>
  </si>
  <si>
    <t>雞蛋</t>
  </si>
  <si>
    <t>蕃茄</t>
  </si>
  <si>
    <t>(生鮮)</t>
  </si>
  <si>
    <t>太白粉</t>
  </si>
  <si>
    <t>大麥米飯</t>
    <phoneticPr fontId="1" type="noConversion"/>
  </si>
  <si>
    <t>干丁辣醬</t>
    <phoneticPr fontId="1" type="noConversion"/>
  </si>
  <si>
    <t>豆干丁</t>
    <phoneticPr fontId="1" type="noConversion"/>
  </si>
  <si>
    <t>(非基改豆製品)</t>
    <phoneticPr fontId="1" type="noConversion"/>
  </si>
  <si>
    <t>適量</t>
    <phoneticPr fontId="1" type="noConversion"/>
  </si>
  <si>
    <t>毛豆仁</t>
    <phoneticPr fontId="1" type="noConversion"/>
  </si>
  <si>
    <t>日式味噌湯</t>
    <phoneticPr fontId="1" type="noConversion"/>
  </si>
  <si>
    <t>香醇滷蛋</t>
    <phoneticPr fontId="1" type="noConversion"/>
  </si>
  <si>
    <t>麻婆豆腐</t>
    <phoneticPr fontId="1" type="noConversion"/>
  </si>
  <si>
    <t>玉米濃湯</t>
    <phoneticPr fontId="1" type="noConversion"/>
  </si>
  <si>
    <t>焗汁洋芋</t>
    <phoneticPr fontId="1" type="noConversion"/>
  </si>
  <si>
    <t>冬菜粉絲湯</t>
    <phoneticPr fontId="1" type="noConversion"/>
  </si>
  <si>
    <t>菇香銀芽</t>
    <phoneticPr fontId="1" type="noConversion"/>
  </si>
  <si>
    <t>有機蔬菜</t>
    <phoneticPr fontId="1" type="noConversion"/>
  </si>
  <si>
    <t>鐵板油腐</t>
    <phoneticPr fontId="1" type="noConversion"/>
  </si>
  <si>
    <t>什錦火鍋湯</t>
    <phoneticPr fontId="1" type="noConversion"/>
  </si>
  <si>
    <t>柴魚味噌湯</t>
    <phoneticPr fontId="1" type="noConversion"/>
  </si>
  <si>
    <t>蕃茄炒蛋</t>
    <phoneticPr fontId="1" type="noConversion"/>
  </si>
  <si>
    <t>花椰鮮菇</t>
    <phoneticPr fontId="1" type="noConversion"/>
  </si>
  <si>
    <t>茄汁蛋炒飯</t>
    <phoneticPr fontId="1" type="noConversion"/>
  </si>
  <si>
    <t>滷味拼盤</t>
    <phoneticPr fontId="1" type="noConversion"/>
  </si>
  <si>
    <t>洋芋濃湯</t>
    <phoneticPr fontId="1" type="noConversion"/>
  </si>
  <si>
    <t>芹香丸片湯</t>
    <phoneticPr fontId="1" type="noConversion"/>
  </si>
  <si>
    <t>關東煮</t>
    <phoneticPr fontId="1" type="noConversion"/>
  </si>
  <si>
    <t>宮保雞丁</t>
    <phoneticPr fontId="1" type="noConversion"/>
  </si>
  <si>
    <t>枸杞鮮瓜湯</t>
    <phoneticPr fontId="1" type="noConversion"/>
  </si>
  <si>
    <t>第十一週</t>
    <phoneticPr fontId="1" type="noConversion"/>
  </si>
  <si>
    <t>第十二週</t>
    <phoneticPr fontId="1" type="noConversion"/>
  </si>
  <si>
    <t>第十三週</t>
    <phoneticPr fontId="1" type="noConversion"/>
  </si>
  <si>
    <t>胡蘿蔔</t>
    <phoneticPr fontId="1" type="noConversion"/>
  </si>
  <si>
    <t>木耳</t>
    <phoneticPr fontId="1" type="noConversion"/>
  </si>
  <si>
    <t>白蘿蔔</t>
    <phoneticPr fontId="1" type="noConversion"/>
  </si>
  <si>
    <t>(如:杏鮑菇、金針菇…等)</t>
    <phoneticPr fontId="1" type="noConversion"/>
  </si>
  <si>
    <t>高麗菜</t>
    <phoneticPr fontId="1" type="noConversion"/>
  </si>
  <si>
    <t>醬油</t>
    <phoneticPr fontId="1" type="noConversion"/>
  </si>
  <si>
    <t>沙茶醬</t>
    <phoneticPr fontId="1" type="noConversion"/>
  </si>
  <si>
    <t>雞骨腿丁</t>
    <phoneticPr fontId="1" type="noConversion"/>
  </si>
  <si>
    <t>二砂</t>
    <phoneticPr fontId="1" type="noConversion"/>
  </si>
  <si>
    <t>雞蛋</t>
    <phoneticPr fontId="1" type="noConversion"/>
  </si>
  <si>
    <t>油豆腐</t>
    <phoneticPr fontId="1" type="noConversion"/>
  </si>
  <si>
    <t>(如大瓜,冬瓜)</t>
  </si>
  <si>
    <t>枸杞</t>
  </si>
  <si>
    <t>大新餐盒食品工廠</t>
  </si>
  <si>
    <t>麥片米飯</t>
    <phoneticPr fontId="1" type="noConversion"/>
  </si>
  <si>
    <t>糙米飯</t>
    <phoneticPr fontId="1" type="noConversion"/>
  </si>
  <si>
    <t>三杯雞</t>
    <phoneticPr fontId="1" type="noConversion"/>
  </si>
  <si>
    <t>時瓜鮮燴</t>
    <phoneticPr fontId="1" type="noConversion"/>
  </si>
  <si>
    <t>高麗鮮菇</t>
    <phoneticPr fontId="1" type="noConversion"/>
  </si>
  <si>
    <t>美味高麗菜</t>
    <phoneticPr fontId="1" type="noConversion"/>
  </si>
  <si>
    <t>美味油菜</t>
    <phoneticPr fontId="1" type="noConversion"/>
  </si>
  <si>
    <t>白米飯</t>
    <phoneticPr fontId="1" type="noConversion"/>
  </si>
  <si>
    <t>五穀米飯</t>
    <phoneticPr fontId="1" type="noConversion"/>
  </si>
  <si>
    <t>小米飯</t>
    <phoneticPr fontId="1" type="noConversion"/>
  </si>
  <si>
    <t>鐵板銀芽</t>
    <phoneticPr fontId="1" type="noConversion"/>
  </si>
  <si>
    <t>美味鵝白菜</t>
    <phoneticPr fontId="1" type="noConversion"/>
  </si>
  <si>
    <t>美味青江菜</t>
    <phoneticPr fontId="1" type="noConversion"/>
  </si>
  <si>
    <t>燕麥米飯</t>
    <phoneticPr fontId="1" type="noConversion"/>
  </si>
  <si>
    <t>鮮瓜什錦</t>
    <phoneticPr fontId="1" type="noConversion"/>
  </si>
  <si>
    <t>蛋酥白菜</t>
    <phoneticPr fontId="1" type="noConversion"/>
  </si>
  <si>
    <t>螞蟻上樹</t>
    <phoneticPr fontId="1" type="noConversion"/>
  </si>
  <si>
    <t>麵線羹</t>
    <phoneticPr fontId="1" type="noConversion"/>
  </si>
  <si>
    <t>玉米蒸蛋</t>
    <phoneticPr fontId="1" type="noConversion"/>
  </si>
  <si>
    <t>辣子雞丁</t>
    <phoneticPr fontId="1" type="noConversion"/>
  </si>
  <si>
    <t>孜然肉片</t>
    <phoneticPr fontId="1" type="noConversion"/>
  </si>
  <si>
    <t>黑椒干片</t>
  </si>
  <si>
    <t>沙茶百頁</t>
    <phoneticPr fontId="1" type="noConversion"/>
  </si>
  <si>
    <t>結頭鮮燴+香菇麵筋</t>
    <phoneticPr fontId="1" type="noConversion"/>
  </si>
  <si>
    <t>麻油麵線</t>
    <phoneticPr fontId="1" type="noConversion"/>
  </si>
  <si>
    <t>奶黃包</t>
    <phoneticPr fontId="1" type="noConversion"/>
  </si>
  <si>
    <r>
      <t xml:space="preserve">  </t>
    </r>
    <r>
      <rPr>
        <sz val="12"/>
        <rFont val="細明體"/>
        <family val="3"/>
        <charset val="136"/>
      </rPr>
      <t xml:space="preserve">★ </t>
    </r>
    <r>
      <rPr>
        <sz val="12"/>
        <rFont val="文鼎海報體"/>
        <family val="3"/>
        <charset val="136"/>
      </rPr>
      <t xml:space="preserve">有機蔬菜為暫定品項，因產量較少，故須供餐當週才能確認其有機蔬菜品項。
  </t>
    </r>
    <r>
      <rPr>
        <sz val="12"/>
        <rFont val="細明體"/>
        <family val="3"/>
        <charset val="136"/>
      </rPr>
      <t>★</t>
    </r>
    <r>
      <rPr>
        <sz val="12"/>
        <rFont val="文鼎海報體"/>
        <family val="3"/>
        <charset val="136"/>
      </rPr>
      <t xml:space="preserve">「＊」為炸物標示。
  </t>
    </r>
    <r>
      <rPr>
        <sz val="12"/>
        <rFont val="細明體"/>
        <family val="3"/>
        <charset val="136"/>
      </rPr>
      <t xml:space="preserve">★ </t>
    </r>
    <r>
      <rPr>
        <sz val="12"/>
        <rFont val="文鼎海報體"/>
        <family val="3"/>
        <charset val="136"/>
      </rPr>
      <t>請於供餐當日下午13時前用餐完畢。                           —大新餐盒食品工廠 祝您用餐愉快—</t>
    </r>
    <phoneticPr fontId="1" type="noConversion"/>
  </si>
  <si>
    <t>中式炒麵</t>
    <phoneticPr fontId="1" type="noConversion"/>
  </si>
  <si>
    <t>金菇高麗湯</t>
    <phoneticPr fontId="1" type="noConversion"/>
  </si>
  <si>
    <t>蜜汁黑干</t>
    <phoneticPr fontId="1" type="noConversion"/>
  </si>
  <si>
    <t>114年11月菜單</t>
    <phoneticPr fontId="1" type="noConversion"/>
  </si>
  <si>
    <t>醬香蛋炒飯</t>
    <phoneticPr fontId="1" type="noConversion"/>
  </si>
  <si>
    <t>蔥爆干片</t>
    <phoneticPr fontId="1" type="noConversion"/>
  </si>
  <si>
    <t>白醬馬鈴薯</t>
    <phoneticPr fontId="1" type="noConversion"/>
  </si>
  <si>
    <t>季瓜時菇</t>
    <phoneticPr fontId="1" type="noConversion"/>
  </si>
  <si>
    <t>蘑菇醬炒麵</t>
    <phoneticPr fontId="1" type="noConversion"/>
  </si>
  <si>
    <t>咖哩雞</t>
    <phoneticPr fontId="1" type="noConversion"/>
  </si>
  <si>
    <t>芋香三色</t>
    <phoneticPr fontId="1" type="noConversion"/>
  </si>
  <si>
    <t>麻油拌飯</t>
    <phoneticPr fontId="1" type="noConversion"/>
  </si>
  <si>
    <r>
      <t xml:space="preserve">【大新餐盒食品工廠】 </t>
    </r>
    <r>
      <rPr>
        <b/>
        <sz val="28"/>
        <rFont val="文鼎粗行楷"/>
        <family val="3"/>
        <charset val="136"/>
      </rPr>
      <t>電話：04-26869280 傳真：04-26889980</t>
    </r>
    <phoneticPr fontId="1" type="noConversion"/>
  </si>
  <si>
    <t xml:space="preserve">  114學年度—上學期  午餐菜單明細及營養分析</t>
    <phoneticPr fontId="1" type="noConversion"/>
  </si>
  <si>
    <t>營養分析</t>
    <phoneticPr fontId="1" type="noConversion"/>
  </si>
  <si>
    <t>營養素</t>
    <phoneticPr fontId="1" type="noConversion"/>
  </si>
  <si>
    <t>占比</t>
    <phoneticPr fontId="1" type="noConversion"/>
  </si>
  <si>
    <t>項目</t>
  </si>
  <si>
    <t>雞液蛋</t>
    <phoneticPr fontId="1" type="noConversion"/>
  </si>
  <si>
    <t>季節瓜類</t>
    <phoneticPr fontId="1" type="noConversion"/>
  </si>
  <si>
    <t>鵝白菜</t>
    <phoneticPr fontId="1" type="noConversion"/>
  </si>
  <si>
    <t>(非基改)</t>
    <phoneticPr fontId="1" type="noConversion"/>
  </si>
  <si>
    <t>(如:大瓜.冬瓜)</t>
  </si>
  <si>
    <t>薑絲</t>
    <phoneticPr fontId="1" type="noConversion"/>
  </si>
  <si>
    <t>適量</t>
    <phoneticPr fontId="1" type="noConversion"/>
  </si>
  <si>
    <t>(廢棄率13%)</t>
  </si>
  <si>
    <t>豆魚蛋肉類</t>
  </si>
  <si>
    <t>蒜角</t>
    <phoneticPr fontId="1" type="noConversion"/>
  </si>
  <si>
    <t>胡蘿蔔</t>
  </si>
  <si>
    <t>乾香菇絲</t>
    <phoneticPr fontId="1" type="noConversion"/>
  </si>
  <si>
    <t>星</t>
    <phoneticPr fontId="1" type="noConversion"/>
  </si>
  <si>
    <t>金針菇</t>
    <phoneticPr fontId="1" type="noConversion"/>
  </si>
  <si>
    <t>一</t>
    <phoneticPr fontId="1" type="noConversion"/>
  </si>
  <si>
    <t>太白粉</t>
    <phoneticPr fontId="1" type="noConversion"/>
  </si>
  <si>
    <t>麥片米飯</t>
    <phoneticPr fontId="1" type="noConversion"/>
  </si>
  <si>
    <t>白米</t>
    <phoneticPr fontId="1" type="noConversion"/>
  </si>
  <si>
    <t>海帶絲</t>
    <phoneticPr fontId="1" type="noConversion"/>
  </si>
  <si>
    <t>有機青松菜(暫定)</t>
    <phoneticPr fontId="1" type="noConversion"/>
  </si>
  <si>
    <t>麥片</t>
    <phoneticPr fontId="1" type="noConversion"/>
  </si>
  <si>
    <t>(生鮮帶骨,廢棄率33%)</t>
  </si>
  <si>
    <t>馬鈴薯</t>
    <phoneticPr fontId="1" type="noConversion"/>
  </si>
  <si>
    <t>蒜角</t>
    <phoneticPr fontId="1" type="noConversion"/>
  </si>
  <si>
    <t>咖哩粉</t>
    <phoneticPr fontId="1" type="noConversion"/>
  </si>
  <si>
    <t>二</t>
    <phoneticPr fontId="1" type="noConversion"/>
  </si>
  <si>
    <t>雞翅</t>
    <phoneticPr fontId="1" type="noConversion"/>
  </si>
  <si>
    <t>青江菜</t>
    <phoneticPr fontId="1" type="noConversion"/>
  </si>
  <si>
    <t>(生鮮帶骨,廢棄率44%)</t>
    <phoneticPr fontId="1" type="noConversion"/>
  </si>
  <si>
    <t>玉米粒</t>
    <phoneticPr fontId="1" type="noConversion"/>
  </si>
  <si>
    <t>皮絲</t>
    <phoneticPr fontId="1" type="noConversion"/>
  </si>
  <si>
    <t>酥炸粉</t>
  </si>
  <si>
    <t>麻油</t>
    <phoneticPr fontId="1" type="noConversion"/>
  </si>
  <si>
    <t>有機黑葉白菜(暫定)</t>
    <phoneticPr fontId="1" type="noConversion"/>
  </si>
  <si>
    <t>糙米</t>
    <phoneticPr fontId="1" type="noConversion"/>
  </si>
  <si>
    <t>蘑菇醬</t>
    <phoneticPr fontId="1" type="noConversion"/>
  </si>
  <si>
    <t>木耳絲</t>
    <phoneticPr fontId="1" type="noConversion"/>
  </si>
  <si>
    <t>番茄醬</t>
    <phoneticPr fontId="1" type="noConversion"/>
  </si>
  <si>
    <t>大麥米飯</t>
    <phoneticPr fontId="1" type="noConversion"/>
  </si>
  <si>
    <t>白米</t>
    <phoneticPr fontId="1" type="noConversion"/>
  </si>
  <si>
    <t>青花菜</t>
    <phoneticPr fontId="1" type="noConversion"/>
  </si>
  <si>
    <t>油菜</t>
    <phoneticPr fontId="1" type="noConversion"/>
  </si>
  <si>
    <t>大麥</t>
    <phoneticPr fontId="1" type="noConversion"/>
  </si>
  <si>
    <t>(非基改)</t>
  </si>
  <si>
    <t>洋蔥炒蛋</t>
    <phoneticPr fontId="1" type="noConversion"/>
  </si>
  <si>
    <t>什錦白菜滷</t>
    <phoneticPr fontId="1" type="noConversion"/>
  </si>
  <si>
    <t>清炒花椰</t>
    <phoneticPr fontId="1" type="noConversion"/>
  </si>
  <si>
    <t>美式炒蛋</t>
    <phoneticPr fontId="1" type="noConversion"/>
  </si>
  <si>
    <t>榨菜金菇湯</t>
    <phoneticPr fontId="1" type="noConversion"/>
  </si>
  <si>
    <t>傳統滷蛋</t>
    <phoneticPr fontId="1" type="noConversion"/>
  </si>
  <si>
    <t>金菇豆腐煲</t>
    <phoneticPr fontId="1" type="noConversion"/>
  </si>
  <si>
    <t>韓式泡菜</t>
    <phoneticPr fontId="1" type="noConversion"/>
  </si>
  <si>
    <t>時瓜鮮菇</t>
    <phoneticPr fontId="1" type="noConversion"/>
  </si>
  <si>
    <t>白玉鮮燴</t>
    <phoneticPr fontId="1" type="noConversion"/>
  </si>
  <si>
    <t>蕃茄蛋花湯</t>
    <phoneticPr fontId="1" type="noConversion"/>
  </si>
  <si>
    <t>清炒海絲</t>
    <phoneticPr fontId="1" type="noConversion"/>
  </si>
  <si>
    <t>沙茶雞蛋羹</t>
    <phoneticPr fontId="1" type="noConversion"/>
  </si>
  <si>
    <t>南洋咖哩</t>
    <phoneticPr fontId="1" type="noConversion"/>
  </si>
  <si>
    <t>塔香海茸</t>
    <phoneticPr fontId="1" type="noConversion"/>
  </si>
  <si>
    <t>醬香雞翅</t>
    <phoneticPr fontId="1" type="noConversion"/>
  </si>
  <si>
    <t>日式佃煮</t>
    <phoneticPr fontId="1" type="noConversion"/>
  </si>
  <si>
    <t>花瓜燒雞</t>
    <phoneticPr fontId="1" type="noConversion"/>
  </si>
  <si>
    <t>雞液蛋</t>
  </si>
  <si>
    <t>燕麥米飯</t>
    <phoneticPr fontId="1" type="noConversion"/>
  </si>
  <si>
    <t>燕麥</t>
    <phoneticPr fontId="1" type="noConversion"/>
  </si>
  <si>
    <t>油麵條</t>
    <phoneticPr fontId="1" type="noConversion"/>
  </si>
  <si>
    <t>五穀米</t>
    <phoneticPr fontId="1" type="noConversion"/>
  </si>
  <si>
    <t>小米飯</t>
    <phoneticPr fontId="1" type="noConversion"/>
  </si>
  <si>
    <t>小米</t>
    <phoneticPr fontId="1" type="noConversion"/>
  </si>
  <si>
    <t>液蛋</t>
    <phoneticPr fontId="1" type="noConversion"/>
  </si>
  <si>
    <t>洋蔥</t>
    <phoneticPr fontId="1" type="noConversion"/>
  </si>
  <si>
    <t>板豆腐</t>
    <phoneticPr fontId="1" type="noConversion"/>
  </si>
  <si>
    <t>豆瓣醬</t>
    <phoneticPr fontId="1" type="noConversion"/>
  </si>
  <si>
    <t>(如：杏鮑菇…等)</t>
  </si>
  <si>
    <t>地瓜</t>
    <phoneticPr fontId="1" type="noConversion"/>
  </si>
  <si>
    <t>(廢棄率13%)</t>
    <phoneticPr fontId="1" type="noConversion"/>
  </si>
  <si>
    <t>冬粉</t>
    <phoneticPr fontId="1" type="noConversion"/>
  </si>
  <si>
    <t>乾海帶芽</t>
    <phoneticPr fontId="1" type="noConversion"/>
  </si>
  <si>
    <t>(膨脹率*10)</t>
    <phoneticPr fontId="1" type="noConversion"/>
  </si>
  <si>
    <t>九層塔</t>
    <phoneticPr fontId="1" type="noConversion"/>
  </si>
  <si>
    <t>白蘿蔔</t>
  </si>
  <si>
    <t>黑豆干</t>
    <phoneticPr fontId="1" type="noConversion"/>
  </si>
  <si>
    <t>海帶結</t>
    <phoneticPr fontId="1" type="noConversion"/>
  </si>
  <si>
    <t>雞水煮蛋</t>
  </si>
  <si>
    <t>雞丁</t>
    <phoneticPr fontId="1" type="noConversion"/>
  </si>
  <si>
    <t>(生鮮帶骨,廢棄率19.4%)</t>
    <phoneticPr fontId="1" type="noConversion"/>
  </si>
  <si>
    <t>焗汁粉</t>
    <phoneticPr fontId="1" type="noConversion"/>
  </si>
  <si>
    <t>大白菜</t>
    <phoneticPr fontId="1" type="noConversion"/>
  </si>
  <si>
    <t>薑片</t>
    <phoneticPr fontId="1" type="noConversion"/>
  </si>
  <si>
    <t>柴魚片</t>
    <phoneticPr fontId="1" type="noConversion"/>
  </si>
  <si>
    <t>香菇絲</t>
    <phoneticPr fontId="1" type="noConversion"/>
  </si>
  <si>
    <t>芋頭</t>
  </si>
  <si>
    <t>板豆腐</t>
  </si>
  <si>
    <t>柴魚粉</t>
    <phoneticPr fontId="1" type="noConversion"/>
  </si>
  <si>
    <t>味噌</t>
    <phoneticPr fontId="1" type="noConversion"/>
  </si>
  <si>
    <t>日式味噌湯</t>
    <phoneticPr fontId="1" type="noConversion"/>
  </si>
  <si>
    <t>胡椒鹽</t>
    <phoneticPr fontId="1" type="noConversion"/>
  </si>
  <si>
    <t>海茸</t>
    <phoneticPr fontId="1" type="noConversion"/>
  </si>
  <si>
    <t>當歸</t>
    <phoneticPr fontId="1" type="noConversion"/>
  </si>
  <si>
    <t>枸杞</t>
    <phoneticPr fontId="1" type="noConversion"/>
  </si>
  <si>
    <t>熟地</t>
    <phoneticPr fontId="1" type="noConversion"/>
  </si>
  <si>
    <t>傳統滷蛋(滷)</t>
    <phoneticPr fontId="1" type="noConversion"/>
  </si>
  <si>
    <t>玉米炒蛋(炒)</t>
    <phoneticPr fontId="1" type="noConversion"/>
  </si>
  <si>
    <t>凍豆腐</t>
    <phoneticPr fontId="1" type="noConversion"/>
  </si>
  <si>
    <t>豆薯絲</t>
    <phoneticPr fontId="1" type="noConversion"/>
  </si>
  <si>
    <t>彩椒</t>
    <phoneticPr fontId="1" type="noConversion"/>
  </si>
  <si>
    <t>咖哩雞(滷)</t>
    <phoneticPr fontId="1" type="noConversion"/>
  </si>
  <si>
    <t>咖哩粉</t>
    <phoneticPr fontId="1" type="noConversion"/>
  </si>
  <si>
    <t>榨菜</t>
    <phoneticPr fontId="1" type="noConversion"/>
  </si>
  <si>
    <t>麵線</t>
    <phoneticPr fontId="1" type="noConversion"/>
  </si>
  <si>
    <t>大番茄</t>
    <phoneticPr fontId="1" type="noConversion"/>
  </si>
  <si>
    <t>蕃茄炒蛋(炒)</t>
    <phoneticPr fontId="1" type="noConversion"/>
  </si>
  <si>
    <t>冬菜</t>
    <phoneticPr fontId="1" type="noConversion"/>
  </si>
  <si>
    <t>大蕃茄</t>
    <phoneticPr fontId="1" type="noConversion"/>
  </si>
  <si>
    <t>雞腿</t>
    <phoneticPr fontId="1" type="noConversion"/>
  </si>
  <si>
    <t>杏鮑菇</t>
    <phoneticPr fontId="1" type="noConversion"/>
  </si>
  <si>
    <t>柴魚味噌湯</t>
    <phoneticPr fontId="1" type="noConversion"/>
  </si>
  <si>
    <t>韓式辣醬</t>
    <phoneticPr fontId="1" type="noConversion"/>
  </si>
  <si>
    <t>胡蘿蔔</t>
    <phoneticPr fontId="1" type="noConversion"/>
  </si>
  <si>
    <t>花瓜</t>
    <phoneticPr fontId="1" type="noConversion"/>
  </si>
  <si>
    <t>花瓜燒雞(滷)</t>
    <phoneticPr fontId="1" type="noConversion"/>
  </si>
  <si>
    <t>宮保雞丁(炒)</t>
    <phoneticPr fontId="1" type="noConversion"/>
  </si>
  <si>
    <t>花生</t>
    <phoneticPr fontId="1" type="noConversion"/>
  </si>
  <si>
    <t>黑胡椒醬</t>
    <phoneticPr fontId="1" type="noConversion"/>
  </si>
  <si>
    <t>奶粉</t>
    <phoneticPr fontId="1" type="noConversion"/>
  </si>
  <si>
    <t>薑</t>
    <phoneticPr fontId="1" type="noConversion"/>
  </si>
  <si>
    <t>雞水煮蛋</t>
    <phoneticPr fontId="1" type="noConversion"/>
  </si>
  <si>
    <t>洋蔥炒蛋(炒)</t>
    <phoneticPr fontId="1" type="noConversion"/>
  </si>
  <si>
    <t>三杯雞丁(炒)</t>
    <phoneticPr fontId="1" type="noConversion"/>
  </si>
  <si>
    <t>醬香雞翅(滷)</t>
    <phoneticPr fontId="1" type="noConversion"/>
  </si>
  <si>
    <t>玉米炒蛋</t>
    <phoneticPr fontId="1" type="noConversion"/>
  </si>
  <si>
    <t>結頭菜</t>
  </si>
  <si>
    <t>永順國小</t>
    <phoneticPr fontId="1" type="noConversion"/>
  </si>
  <si>
    <t>水鯊魚丁</t>
    <phoneticPr fontId="1" type="noConversion"/>
  </si>
  <si>
    <t>(生鮮，包冰率20%)</t>
    <phoneticPr fontId="1" type="noConversion"/>
  </si>
  <si>
    <t>(非基改)</t>
    <phoneticPr fontId="1" type="noConversion"/>
  </si>
  <si>
    <t>麵粉</t>
    <phoneticPr fontId="1" type="noConversion"/>
  </si>
  <si>
    <t>酥炸粉</t>
    <phoneticPr fontId="1" type="noConversion"/>
  </si>
  <si>
    <t>*酥炸魚丁(炸)</t>
    <phoneticPr fontId="1" type="noConversion"/>
  </si>
  <si>
    <t>*酥炸魚丁</t>
    <phoneticPr fontId="1" type="noConversion"/>
  </si>
  <si>
    <t>鮮蔬豆包絲</t>
    <phoneticPr fontId="1" type="noConversion"/>
  </si>
  <si>
    <t>豆包絲</t>
  </si>
  <si>
    <t>沙茶干片</t>
    <phoneticPr fontId="1" type="noConversion"/>
  </si>
  <si>
    <t>芹菜</t>
    <phoneticPr fontId="1" type="noConversion"/>
  </si>
  <si>
    <t>鮮筍</t>
    <phoneticPr fontId="1" type="noConversion"/>
  </si>
  <si>
    <t>香烤地瓜</t>
    <phoneticPr fontId="1" type="noConversion"/>
  </si>
  <si>
    <t>地瓜</t>
  </si>
  <si>
    <t>鮮蔬油腐</t>
    <phoneticPr fontId="1" type="noConversion"/>
  </si>
  <si>
    <t>油腐</t>
    <phoneticPr fontId="1" type="noConversion"/>
  </si>
  <si>
    <t>鮑菇干片</t>
    <phoneticPr fontId="1" type="noConversion"/>
  </si>
  <si>
    <t>白菜匯炒</t>
    <phoneticPr fontId="1" type="noConversion"/>
  </si>
  <si>
    <t>水鯊魚丁</t>
  </si>
  <si>
    <t>(生鮮，包冰率20%)</t>
  </si>
  <si>
    <t>蘿蔔魚丁湯</t>
    <phoneticPr fontId="1" type="noConversion"/>
  </si>
  <si>
    <t>美味青江菜+水果</t>
    <phoneticPr fontId="1" type="noConversion"/>
  </si>
  <si>
    <t>美味鵝白菜+水果</t>
    <phoneticPr fontId="1" type="noConversion"/>
  </si>
  <si>
    <t>水果</t>
    <phoneticPr fontId="1" type="noConversion"/>
  </si>
  <si>
    <t>1份</t>
    <phoneticPr fontId="1" type="noConversion"/>
  </si>
  <si>
    <t>珍珠</t>
    <phoneticPr fontId="1" type="noConversion"/>
  </si>
  <si>
    <t>綠豆</t>
    <phoneticPr fontId="1" type="noConversion"/>
  </si>
  <si>
    <t>地瓜珍奶</t>
    <phoneticPr fontId="1" type="noConversion"/>
  </si>
  <si>
    <t>有機蔬菜+豆漿</t>
    <phoneticPr fontId="1" type="noConversion"/>
  </si>
  <si>
    <t>豆漿</t>
    <phoneticPr fontId="1" type="noConversion"/>
  </si>
  <si>
    <t>豆漿</t>
    <phoneticPr fontId="1" type="noConversion"/>
  </si>
  <si>
    <t>1瓶</t>
    <phoneticPr fontId="1" type="noConversion"/>
  </si>
  <si>
    <t>糖醋雞丁(炒)</t>
    <phoneticPr fontId="1" type="noConversion"/>
  </si>
  <si>
    <t>(在地食材:雞骨腿丁)</t>
    <phoneticPr fontId="1" type="noConversion"/>
  </si>
  <si>
    <t>芋頭皮絲湯</t>
    <phoneticPr fontId="1" type="noConversion"/>
  </si>
  <si>
    <t>鮮瓜湯</t>
    <phoneticPr fontId="1" type="noConversion"/>
  </si>
  <si>
    <t>糖醋雞丁</t>
    <phoneticPr fontId="1" type="noConversion"/>
  </si>
  <si>
    <t>芋頭皮絲湯</t>
    <phoneticPr fontId="1" type="noConversion"/>
  </si>
  <si>
    <t>照燒雞排(滷)</t>
    <phoneticPr fontId="1" type="noConversion"/>
  </si>
  <si>
    <t>雞排</t>
  </si>
  <si>
    <t>(生鮮帶骨,廢棄率25%)</t>
  </si>
  <si>
    <t>照燒雞排</t>
    <phoneticPr fontId="1" type="noConversion"/>
  </si>
  <si>
    <t>毛豆仁</t>
    <phoneticPr fontId="1" type="noConversion"/>
  </si>
  <si>
    <t>香菇</t>
    <phoneticPr fontId="1" type="noConversion"/>
  </si>
  <si>
    <t>綠豆薏仁湯</t>
    <phoneticPr fontId="1" type="noConversion"/>
  </si>
  <si>
    <t>薏仁</t>
  </si>
  <si>
    <t>大白菜</t>
  </si>
  <si>
    <t>豆皮</t>
  </si>
  <si>
    <t>薑汁魚丁(滷)</t>
    <phoneticPr fontId="1" type="noConversion"/>
  </si>
  <si>
    <t>*金黃炸雞翅(炸)</t>
    <phoneticPr fontId="1" type="noConversion"/>
  </si>
  <si>
    <t>*金黃炸雞翅</t>
    <phoneticPr fontId="1" type="noConversion"/>
  </si>
  <si>
    <t>薑汁魚丁</t>
    <phoneticPr fontId="1" type="noConversion"/>
  </si>
  <si>
    <t>糖醋排骨(炒)</t>
    <phoneticPr fontId="1" type="noConversion"/>
  </si>
  <si>
    <t>豬肉角</t>
    <phoneticPr fontId="1" type="noConversion"/>
  </si>
  <si>
    <t>(生鮮)</t>
    <phoneticPr fontId="1" type="noConversion"/>
  </si>
  <si>
    <t>豬尾骨丁</t>
    <phoneticPr fontId="1" type="noConversion"/>
  </si>
  <si>
    <t>(生鮮帶骨,廢棄率40%)</t>
    <phoneticPr fontId="1" type="noConversion"/>
  </si>
  <si>
    <t>*香酥雞腿(炸)</t>
    <phoneticPr fontId="1" type="noConversion"/>
  </si>
  <si>
    <t>鮮筍肉絲</t>
    <phoneticPr fontId="1" type="noConversion"/>
  </si>
  <si>
    <t>豬肉絲</t>
    <phoneticPr fontId="1" type="noConversion"/>
  </si>
  <si>
    <t>肉絲</t>
    <phoneticPr fontId="1" type="noConversion"/>
  </si>
  <si>
    <t>(生鮮)</t>
    <phoneticPr fontId="1" type="noConversion"/>
  </si>
  <si>
    <t>黑胡椒肉片(炒)</t>
    <phoneticPr fontId="1" type="noConversion"/>
  </si>
  <si>
    <t>豬肉片</t>
    <phoneticPr fontId="1" type="noConversion"/>
  </si>
  <si>
    <t>結頭菜大骨湯</t>
    <phoneticPr fontId="1" type="noConversion"/>
  </si>
  <si>
    <t>豬骨</t>
    <phoneticPr fontId="1" type="noConversion"/>
  </si>
  <si>
    <t>鮮瓜魚丁湯</t>
    <phoneticPr fontId="1" type="noConversion"/>
  </si>
  <si>
    <t>蒙古炒肉(炒)</t>
  </si>
  <si>
    <t>肉片</t>
  </si>
  <si>
    <t>韭菜</t>
  </si>
  <si>
    <t>豬絞肉</t>
    <phoneticPr fontId="1" type="noConversion"/>
  </si>
  <si>
    <t>胡蘿蔔絲</t>
    <phoneticPr fontId="1" type="noConversion"/>
  </si>
  <si>
    <t>肉骨茶湯</t>
    <phoneticPr fontId="1" type="noConversion"/>
  </si>
  <si>
    <t>蘿蔔</t>
    <phoneticPr fontId="1" type="noConversion"/>
  </si>
  <si>
    <t>(生鮮帶骨,廢棄率40%)</t>
  </si>
  <si>
    <t>蒙古炒肉</t>
    <phoneticPr fontId="1" type="noConversion"/>
  </si>
  <si>
    <t>糖醋排骨</t>
    <phoneticPr fontId="1" type="noConversion"/>
  </si>
  <si>
    <t>*香酥雞腿</t>
    <phoneticPr fontId="1" type="noConversion"/>
  </si>
  <si>
    <t>黑胡椒肉片</t>
    <phoneticPr fontId="1" type="noConversion"/>
  </si>
  <si>
    <t>*酥炸魚排</t>
    <phoneticPr fontId="1" type="noConversion"/>
  </si>
  <si>
    <t>*酥炸魚排(炸)</t>
    <phoneticPr fontId="1" type="noConversion"/>
  </si>
  <si>
    <t>水鯊魚排</t>
    <phoneticPr fontId="1" type="noConversion"/>
  </si>
  <si>
    <t>颱風假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</si>
</sst>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178" formatCode="m&quot;月&quot;d&quot;日&quot;;@"/>
    <numFmt numFmtId="183" formatCode="&quot;熱&quot;&quot;量&quot;\:000&quot;大&quot;&quot;卡&quot;"/>
    <numFmt numFmtId="188" formatCode="&quot;蛋&quot;&quot;白&quot;&quot;質&quot;\:00.0&quot;公&quot;&quot;克&quot;"/>
    <numFmt numFmtId="190" formatCode="&quot;脂&quot;&quot;肪&quot;\:00.0&quot;公&quot;&quot;克&quot;"/>
    <numFmt numFmtId="192" formatCode="&quot;醣&quot;&quot;類&quot;\:000.0&quot;公&quot;&quot;克&quot;"/>
    <numFmt numFmtId="195" formatCode="0.0"/>
    <numFmt numFmtId="196" formatCode="0_);[Red]\(0\)"/>
    <numFmt numFmtId="197" formatCode="0.0_);[Red]\(0.0\)"/>
    <numFmt numFmtId="213" formatCode="_-* #,##0.0_-;\-* #,##0.0_-;_-* &quot;-&quot;?_-;_-@_-"/>
    <numFmt numFmtId="214" formatCode="_-* #,##0.0_-&quot;g&quot;;\-* #,##0.0_-&quot;g&quot;;_-* &quot;-&quot;_-&quot;g&quot;;_-@_-&quot;g&quot;"/>
    <numFmt numFmtId="215" formatCode="_-* #,##0.0_-&quot;kcal&quot;;\-* #,##0.0_-&quot;kcal&quot;;_-* &quot;-&quot;_-&quot;kcal&quot;;_-@_-&quot;kcal&quot;"/>
    <numFmt numFmtId="217" formatCode="[$-404]aaaa;@"/>
    <numFmt numFmtId="218" formatCode="_-* #,##0_-&quot;kcal&quot;;\-* #,##0_-&quot;kcal&quot;;_-* &quot;-&quot;_-&quot;kcal&quot;;_-@_-&quot;kcal&quot;"/>
  </numFmts>
  <fonts count="72">
    <font>
      <sz val="12"/>
      <name val="新細明體"/>
      <family val="1"/>
      <charset val="136"/>
    </font>
    <font>
      <sz val="9"/>
      <name val="新細明體"/>
      <family val="1"/>
      <charset val="136"/>
    </font>
    <font>
      <sz val="12"/>
      <color indexed="8"/>
      <name val="新細明體"/>
      <family val="1"/>
      <charset val="136"/>
    </font>
    <font>
      <sz val="12"/>
      <color indexed="9"/>
      <name val="新細明體"/>
      <family val="1"/>
      <charset val="136"/>
    </font>
    <font>
      <sz val="12"/>
      <name val="新細明體"/>
      <family val="1"/>
      <charset val="136"/>
    </font>
    <font>
      <sz val="12"/>
      <color indexed="60"/>
      <name val="新細明體"/>
      <family val="1"/>
      <charset val="136"/>
    </font>
    <font>
      <b/>
      <sz val="12"/>
      <color indexed="8"/>
      <name val="新細明體"/>
      <family val="1"/>
      <charset val="136"/>
    </font>
    <font>
      <sz val="12"/>
      <color indexed="17"/>
      <name val="新細明體"/>
      <family val="1"/>
      <charset val="136"/>
    </font>
    <font>
      <b/>
      <sz val="12"/>
      <color indexed="52"/>
      <name val="新細明體"/>
      <family val="1"/>
      <charset val="136"/>
    </font>
    <font>
      <sz val="12"/>
      <color indexed="52"/>
      <name val="新細明體"/>
      <family val="1"/>
      <charset val="136"/>
    </font>
    <font>
      <i/>
      <sz val="12"/>
      <color indexed="23"/>
      <name val="新細明體"/>
      <family val="1"/>
      <charset val="136"/>
    </font>
    <font>
      <b/>
      <sz val="18"/>
      <color indexed="56"/>
      <name val="新細明體"/>
      <family val="1"/>
      <charset val="136"/>
    </font>
    <font>
      <b/>
      <sz val="15"/>
      <color indexed="56"/>
      <name val="新細明體"/>
      <family val="1"/>
      <charset val="136"/>
    </font>
    <font>
      <b/>
      <sz val="13"/>
      <color indexed="56"/>
      <name val="新細明體"/>
      <family val="1"/>
      <charset val="136"/>
    </font>
    <font>
      <b/>
      <sz val="11"/>
      <color indexed="56"/>
      <name val="新細明體"/>
      <family val="1"/>
      <charset val="136"/>
    </font>
    <font>
      <sz val="12"/>
      <color indexed="62"/>
      <name val="新細明體"/>
      <family val="1"/>
      <charset val="136"/>
    </font>
    <font>
      <b/>
      <sz val="12"/>
      <color indexed="63"/>
      <name val="新細明體"/>
      <family val="1"/>
      <charset val="136"/>
    </font>
    <font>
      <b/>
      <sz val="12"/>
      <color indexed="9"/>
      <name val="新細明體"/>
      <family val="1"/>
      <charset val="136"/>
    </font>
    <font>
      <sz val="12"/>
      <color indexed="20"/>
      <name val="新細明體"/>
      <family val="1"/>
      <charset val="136"/>
    </font>
    <font>
      <sz val="12"/>
      <color indexed="10"/>
      <name val="新細明體"/>
      <family val="1"/>
      <charset val="136"/>
    </font>
    <font>
      <b/>
      <sz val="18"/>
      <name val="標楷體"/>
      <family val="4"/>
      <charset val="136"/>
    </font>
    <font>
      <b/>
      <sz val="14"/>
      <name val="標楷體"/>
      <family val="4"/>
      <charset val="136"/>
    </font>
    <font>
      <sz val="14"/>
      <name val="新細明體"/>
      <family val="1"/>
      <charset val="136"/>
    </font>
    <font>
      <sz val="14"/>
      <name val="標楷體"/>
      <family val="4"/>
      <charset val="136"/>
    </font>
    <font>
      <sz val="12"/>
      <name val="標楷體"/>
      <family val="4"/>
      <charset val="136"/>
    </font>
    <font>
      <sz val="13"/>
      <name val="標楷體"/>
      <family val="4"/>
      <charset val="136"/>
    </font>
    <font>
      <sz val="14"/>
      <name val="華康海報體W12"/>
      <family val="1"/>
      <charset val="136"/>
    </font>
    <font>
      <sz val="8"/>
      <name val="新細明體"/>
      <family val="1"/>
      <charset val="136"/>
    </font>
    <font>
      <sz val="8"/>
      <color indexed="43"/>
      <name val="Times New Roman"/>
      <family val="1"/>
    </font>
    <font>
      <sz val="11"/>
      <name val="標楷體"/>
      <family val="4"/>
      <charset val="136"/>
    </font>
    <font>
      <b/>
      <sz val="18"/>
      <name val="華康仿宋體W6(P)"/>
      <family val="1"/>
      <charset val="136"/>
    </font>
    <font>
      <b/>
      <sz val="13"/>
      <name val="華康仿宋體W6(P)"/>
      <family val="1"/>
      <charset val="136"/>
    </font>
    <font>
      <b/>
      <sz val="14"/>
      <name val="華康仿宋體W6(P)"/>
      <family val="1"/>
      <charset val="136"/>
    </font>
    <font>
      <b/>
      <sz val="12"/>
      <name val="新細明體"/>
      <family val="1"/>
      <charset val="136"/>
    </font>
    <font>
      <b/>
      <sz val="16"/>
      <name val="華康仿宋體W6(P)"/>
      <family val="1"/>
      <charset val="136"/>
    </font>
    <font>
      <b/>
      <sz val="22"/>
      <color indexed="10"/>
      <name val="華康仿宋體W6(P)"/>
      <family val="1"/>
      <charset val="136"/>
    </font>
    <font>
      <b/>
      <sz val="16"/>
      <color indexed="12"/>
      <name val="華康仿宋體W6(P)"/>
      <family val="1"/>
      <charset val="136"/>
    </font>
    <font>
      <b/>
      <sz val="16"/>
      <color indexed="17"/>
      <name val="華康仿宋體W6(P)"/>
      <family val="1"/>
      <charset val="136"/>
    </font>
    <font>
      <b/>
      <sz val="8"/>
      <name val="華康仿宋體W6(P)"/>
      <family val="1"/>
      <charset val="136"/>
    </font>
    <font>
      <sz val="12"/>
      <name val="文鼎海報體"/>
      <family val="3"/>
      <charset val="136"/>
    </font>
    <font>
      <sz val="12"/>
      <name val="細明體"/>
      <family val="3"/>
      <charset val="136"/>
    </font>
    <font>
      <b/>
      <sz val="30"/>
      <name val="文鼎粗行楷"/>
      <family val="3"/>
      <charset val="136"/>
    </font>
    <font>
      <b/>
      <sz val="28"/>
      <name val="文鼎粗行楷"/>
      <family val="3"/>
      <charset val="136"/>
    </font>
    <font>
      <b/>
      <sz val="28"/>
      <name val="華康鐵線龍門W3(P)"/>
      <family val="1"/>
      <charset val="136"/>
    </font>
    <font>
      <b/>
      <sz val="28"/>
      <name val="華康鐵線龍門W3"/>
      <family val="1"/>
      <charset val="136"/>
    </font>
    <font>
      <sz val="16"/>
      <name val="標楷體"/>
      <family val="4"/>
      <charset val="136"/>
    </font>
    <font>
      <b/>
      <sz val="24"/>
      <name val="華康仿宋體W6(P)"/>
      <family val="1"/>
      <charset val="136"/>
    </font>
    <font>
      <sz val="12"/>
      <color theme="1"/>
      <name val="新細明體"/>
      <family val="1"/>
      <charset val="136"/>
      <scheme val="minor"/>
    </font>
    <font>
      <sz val="12"/>
      <color theme="1"/>
      <name val="標楷體"/>
      <family val="4"/>
      <charset val="136"/>
    </font>
    <font>
      <sz val="8"/>
      <color theme="1"/>
      <name val="標楷體"/>
      <family val="4"/>
      <charset val="136"/>
    </font>
    <font>
      <sz val="14"/>
      <color rgb="FFFF0000"/>
      <name val="標楷體"/>
      <family val="4"/>
      <charset val="136"/>
    </font>
    <font>
      <b/>
      <sz val="13"/>
      <color theme="0" tint="-0.14999847407452621"/>
      <name val="華康仿宋體W6(P)"/>
      <family val="1"/>
      <charset val="136"/>
    </font>
    <font>
      <b/>
      <sz val="14"/>
      <color theme="0" tint="-0.14999847407452621"/>
      <name val="華康仿宋體W6(P)"/>
      <family val="1"/>
      <charset val="136"/>
    </font>
    <font>
      <b/>
      <sz val="8"/>
      <color theme="0" tint="-0.14999847407452621"/>
      <name val="華康仿宋體W6(P)"/>
      <family val="1"/>
      <charset val="136"/>
    </font>
    <font>
      <sz val="14"/>
      <color theme="1"/>
      <name val="標楷體"/>
      <family val="4"/>
      <charset val="136"/>
    </font>
    <font>
      <sz val="12"/>
      <color theme="0" tint="-0.14999847407452621"/>
      <name val="標楷體"/>
      <family val="4"/>
      <charset val="136"/>
    </font>
    <font>
      <sz val="11"/>
      <color theme="1"/>
      <name val="標楷體"/>
      <family val="4"/>
      <charset val="136"/>
    </font>
    <font>
      <sz val="10"/>
      <color theme="1"/>
      <name val="標楷體"/>
      <family val="4"/>
      <charset val="136"/>
    </font>
    <font>
      <sz val="12"/>
      <color rgb="FFFF0000"/>
      <name val="標楷體"/>
      <family val="4"/>
      <charset val="136"/>
    </font>
    <font>
      <sz val="36"/>
      <color rgb="FF026DBE"/>
      <name val="文鼎粗行楷"/>
      <family val="3"/>
      <charset val="136"/>
    </font>
    <font>
      <b/>
      <sz val="22"/>
      <color rgb="FFFF33CC"/>
      <name val="華康仿宋體W6(P)"/>
      <family val="1"/>
      <charset val="136"/>
    </font>
    <font>
      <b/>
      <sz val="22"/>
      <color rgb="FFFF0000"/>
      <name val="華康仿宋體W6(P)"/>
      <family val="1"/>
      <charset val="136"/>
    </font>
    <font>
      <b/>
      <sz val="16"/>
      <color rgb="FF0000FF"/>
      <name val="華康仿宋體W6(P)"/>
      <family val="1"/>
      <charset val="136"/>
    </font>
    <font>
      <b/>
      <sz val="16"/>
      <color rgb="FF993300"/>
      <name val="華康仿宋體W6(P)"/>
      <family val="1"/>
      <charset val="136"/>
    </font>
    <font>
      <b/>
      <sz val="16"/>
      <color rgb="FFFF3300"/>
      <name val="華康仿宋體W6(P)"/>
      <family val="1"/>
      <charset val="136"/>
    </font>
    <font>
      <b/>
      <sz val="22"/>
      <color theme="0" tint="-0.14999847407452621"/>
      <name val="華康仿宋體W6(P)"/>
      <family val="1"/>
      <charset val="136"/>
    </font>
    <font>
      <b/>
      <sz val="16"/>
      <color theme="0" tint="-0.14999847407452621"/>
      <name val="華康仿宋體W6(P)"/>
      <family val="1"/>
      <charset val="136"/>
    </font>
    <font>
      <b/>
      <sz val="16"/>
      <color rgb="FF5F5F5F"/>
      <name val="華康仿宋體W6(P)"/>
      <family val="1"/>
      <charset val="136"/>
    </font>
    <font>
      <b/>
      <sz val="18"/>
      <color rgb="FFFF00FF"/>
      <name val="華康仿宋體W6(P)"/>
      <family val="1"/>
      <charset val="136"/>
    </font>
    <font>
      <b/>
      <sz val="16"/>
      <color rgb="FF008000"/>
      <name val="華康仿宋體W6(P)"/>
      <family val="1"/>
      <charset val="136"/>
    </font>
    <font>
      <b/>
      <sz val="22"/>
      <color rgb="FFFF0000"/>
      <name val="華康鐵線龍門W3(P)"/>
      <family val="1"/>
      <charset val="136"/>
    </font>
    <font>
      <sz val="12"/>
      <name val="新細明體"/>
      <family val="1"/>
      <charset val="136"/>
      <scheme val="minor"/>
    </font>
  </fonts>
  <fills count="30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43"/>
      </patternFill>
    </fill>
    <fill>
      <patternFill patternType="solid">
        <fgColor indexed="22"/>
      </patternFill>
    </fill>
    <fill>
      <patternFill patternType="solid">
        <fgColor indexed="26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55"/>
      </patternFill>
    </fill>
    <fill>
      <patternFill patternType="solid">
        <fgColor theme="0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99"/>
        <bgColor indexed="64"/>
      </patternFill>
    </fill>
  </fills>
  <borders count="75">
    <border>
      <left/>
      <right/>
      <top/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ck">
        <color indexed="64"/>
      </top>
      <bottom style="medium">
        <color indexed="64"/>
      </bottom>
      <diagonal/>
    </border>
    <border>
      <left/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/>
      <top style="thick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ck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ck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ck">
        <color indexed="64"/>
      </right>
      <top/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medium">
        <color indexed="64"/>
      </top>
      <bottom/>
      <diagonal/>
    </border>
    <border>
      <left style="thick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ck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ck">
        <color indexed="64"/>
      </right>
      <top/>
      <bottom/>
      <diagonal/>
    </border>
    <border>
      <left style="thick">
        <color indexed="64"/>
      </left>
      <right/>
      <top style="medium">
        <color indexed="64"/>
      </top>
      <bottom/>
      <diagonal/>
    </border>
    <border>
      <left/>
      <right style="thick">
        <color indexed="64"/>
      </right>
      <top style="medium">
        <color indexed="64"/>
      </top>
      <bottom/>
      <diagonal/>
    </border>
    <border>
      <left style="thick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ck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</borders>
  <cellStyleXfs count="54">
    <xf numFmtId="0" fontId="0" fillId="0" borderId="0"/>
    <xf numFmtId="0" fontId="2" fillId="2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9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7" fillId="0" borderId="0">
      <alignment vertical="center"/>
    </xf>
    <xf numFmtId="0" fontId="4" fillId="0" borderId="0"/>
    <xf numFmtId="0" fontId="47" fillId="0" borderId="0"/>
    <xf numFmtId="0" fontId="4" fillId="0" borderId="0"/>
    <xf numFmtId="0" fontId="4" fillId="0" borderId="0"/>
    <xf numFmtId="0" fontId="47" fillId="0" borderId="0"/>
    <xf numFmtId="0" fontId="4" fillId="0" borderId="0">
      <alignment vertical="center"/>
    </xf>
    <xf numFmtId="0" fontId="4" fillId="0" borderId="0"/>
    <xf numFmtId="0" fontId="5" fillId="16" borderId="0" applyNumberFormat="0" applyBorder="0" applyAlignment="0" applyProtection="0">
      <alignment vertical="center"/>
    </xf>
    <xf numFmtId="0" fontId="6" fillId="0" borderId="1" applyNumberFormat="0" applyFill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8" fillId="17" borderId="2" applyNumberFormat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4" fillId="18" borderId="4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7" borderId="2" applyNumberFormat="0" applyAlignment="0" applyProtection="0">
      <alignment vertical="center"/>
    </xf>
    <xf numFmtId="0" fontId="16" fillId="17" borderId="8" applyNumberFormat="0" applyAlignment="0" applyProtection="0">
      <alignment vertical="center"/>
    </xf>
    <xf numFmtId="0" fontId="17" fillId="23" borderId="9" applyNumberFormat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</cellStyleXfs>
  <cellXfs count="510">
    <xf numFmtId="0" fontId="0" fillId="0" borderId="0" xfId="0"/>
    <xf numFmtId="0" fontId="23" fillId="0" borderId="0" xfId="20" applyFont="1">
      <alignment vertical="center"/>
    </xf>
    <xf numFmtId="0" fontId="23" fillId="0" borderId="10" xfId="20" applyFont="1" applyBorder="1">
      <alignment vertical="center"/>
    </xf>
    <xf numFmtId="0" fontId="23" fillId="0" borderId="0" xfId="20" applyFont="1" applyAlignment="1">
      <alignment horizontal="center" vertical="center"/>
    </xf>
    <xf numFmtId="0" fontId="4" fillId="0" borderId="0" xfId="26"/>
    <xf numFmtId="0" fontId="22" fillId="0" borderId="0" xfId="26" applyFont="1"/>
    <xf numFmtId="0" fontId="26" fillId="0" borderId="0" xfId="26" applyFont="1"/>
    <xf numFmtId="0" fontId="27" fillId="0" borderId="0" xfId="26" applyFont="1"/>
    <xf numFmtId="0" fontId="21" fillId="0" borderId="0" xfId="26" applyFont="1" applyAlignment="1">
      <alignment horizontal="center" vertical="center"/>
    </xf>
    <xf numFmtId="0" fontId="26" fillId="24" borderId="0" xfId="26" applyFont="1" applyFill="1"/>
    <xf numFmtId="0" fontId="23" fillId="24" borderId="11" xfId="20" applyFont="1" applyFill="1" applyBorder="1" applyAlignment="1">
      <alignment horizontal="center" vertical="center"/>
    </xf>
    <xf numFmtId="0" fontId="25" fillId="24" borderId="11" xfId="20" applyFont="1" applyFill="1" applyBorder="1" applyAlignment="1">
      <alignment horizontal="center" vertical="center" wrapText="1"/>
    </xf>
    <xf numFmtId="0" fontId="23" fillId="24" borderId="12" xfId="20" applyFont="1" applyFill="1" applyBorder="1" applyAlignment="1">
      <alignment horizontal="center" vertical="center"/>
    </xf>
    <xf numFmtId="0" fontId="48" fillId="24" borderId="13" xfId="0" applyFont="1" applyFill="1" applyBorder="1" applyAlignment="1">
      <alignment horizontal="center" vertical="center" wrapText="1"/>
    </xf>
    <xf numFmtId="0" fontId="48" fillId="24" borderId="14" xfId="0" applyFont="1" applyFill="1" applyBorder="1" applyAlignment="1">
      <alignment horizontal="center" vertical="center" wrapText="1"/>
    </xf>
    <xf numFmtId="0" fontId="49" fillId="24" borderId="14" xfId="0" applyFont="1" applyFill="1" applyBorder="1" applyAlignment="1">
      <alignment horizontal="center" vertical="center" shrinkToFit="1"/>
    </xf>
    <xf numFmtId="0" fontId="23" fillId="24" borderId="15" xfId="20" applyFont="1" applyFill="1" applyBorder="1" applyAlignment="1">
      <alignment horizontal="center" vertical="center"/>
    </xf>
    <xf numFmtId="0" fontId="25" fillId="24" borderId="15" xfId="20" applyFont="1" applyFill="1" applyBorder="1" applyAlignment="1">
      <alignment horizontal="center" vertical="center" wrapText="1"/>
    </xf>
    <xf numFmtId="0" fontId="23" fillId="0" borderId="16" xfId="20" applyFont="1" applyBorder="1" applyAlignment="1">
      <alignment horizontal="left" vertical="center"/>
    </xf>
    <xf numFmtId="0" fontId="23" fillId="0" borderId="17" xfId="20" applyFont="1" applyBorder="1" applyAlignment="1">
      <alignment horizontal="left" vertical="center"/>
    </xf>
    <xf numFmtId="0" fontId="24" fillId="0" borderId="17" xfId="20" applyFont="1" applyBorder="1" applyAlignment="1">
      <alignment horizontal="left" vertical="center"/>
    </xf>
    <xf numFmtId="196" fontId="23" fillId="0" borderId="17" xfId="20" applyNumberFormat="1" applyFont="1" applyBorder="1" applyAlignment="1">
      <alignment horizontal="center" vertical="center"/>
    </xf>
    <xf numFmtId="0" fontId="23" fillId="0" borderId="17" xfId="21" applyFont="1" applyBorder="1" applyAlignment="1">
      <alignment horizontal="left" vertical="center"/>
    </xf>
    <xf numFmtId="196" fontId="23" fillId="0" borderId="18" xfId="20" applyNumberFormat="1" applyFont="1" applyBorder="1" applyAlignment="1">
      <alignment horizontal="center" vertical="center"/>
    </xf>
    <xf numFmtId="0" fontId="23" fillId="0" borderId="19" xfId="20" applyFont="1" applyBorder="1" applyAlignment="1">
      <alignment horizontal="left" vertical="center"/>
    </xf>
    <xf numFmtId="0" fontId="23" fillId="0" borderId="16" xfId="21" applyFont="1" applyBorder="1" applyAlignment="1">
      <alignment horizontal="left" vertical="center"/>
    </xf>
    <xf numFmtId="0" fontId="23" fillId="0" borderId="17" xfId="21" applyFont="1" applyBorder="1">
      <alignment vertical="center"/>
    </xf>
    <xf numFmtId="0" fontId="23" fillId="0" borderId="20" xfId="20" applyFont="1" applyBorder="1" applyAlignment="1">
      <alignment horizontal="left" vertical="center"/>
    </xf>
    <xf numFmtId="0" fontId="23" fillId="0" borderId="20" xfId="20" applyFont="1" applyBorder="1" applyAlignment="1">
      <alignment horizontal="center" vertical="center"/>
    </xf>
    <xf numFmtId="0" fontId="23" fillId="24" borderId="15" xfId="20" applyFont="1" applyFill="1" applyBorder="1">
      <alignment vertical="center"/>
    </xf>
    <xf numFmtId="0" fontId="23" fillId="0" borderId="21" xfId="20" applyFont="1" applyBorder="1" applyAlignment="1">
      <alignment horizontal="left" vertical="center"/>
    </xf>
    <xf numFmtId="0" fontId="24" fillId="24" borderId="21" xfId="20" applyFont="1" applyFill="1" applyBorder="1" applyAlignment="1">
      <alignment horizontal="left" vertical="center"/>
    </xf>
    <xf numFmtId="0" fontId="23" fillId="0" borderId="17" xfId="20" applyFont="1" applyBorder="1">
      <alignment vertical="center"/>
    </xf>
    <xf numFmtId="0" fontId="50" fillId="24" borderId="15" xfId="20" applyFont="1" applyFill="1" applyBorder="1" applyAlignment="1">
      <alignment horizontal="left" vertical="center"/>
    </xf>
    <xf numFmtId="0" fontId="23" fillId="0" borderId="18" xfId="20" applyFont="1" applyBorder="1" applyAlignment="1">
      <alignment horizontal="left" vertical="center"/>
    </xf>
    <xf numFmtId="0" fontId="23" fillId="24" borderId="17" xfId="21" applyFont="1" applyFill="1" applyBorder="1" applyAlignment="1">
      <alignment horizontal="left" vertical="center"/>
    </xf>
    <xf numFmtId="0" fontId="50" fillId="0" borderId="17" xfId="20" applyFont="1" applyBorder="1" applyAlignment="1">
      <alignment horizontal="left" vertical="center"/>
    </xf>
    <xf numFmtId="0" fontId="23" fillId="24" borderId="18" xfId="20" applyFont="1" applyFill="1" applyBorder="1" applyAlignment="1">
      <alignment horizontal="left" vertical="center"/>
    </xf>
    <xf numFmtId="196" fontId="23" fillId="24" borderId="11" xfId="20" applyNumberFormat="1" applyFont="1" applyFill="1" applyBorder="1" applyAlignment="1">
      <alignment horizontal="center" vertical="center"/>
    </xf>
    <xf numFmtId="0" fontId="23" fillId="24" borderId="0" xfId="20" applyFont="1" applyFill="1">
      <alignment vertical="center"/>
    </xf>
    <xf numFmtId="0" fontId="50" fillId="24" borderId="17" xfId="20" applyFont="1" applyFill="1" applyBorder="1" applyAlignment="1">
      <alignment horizontal="left" vertical="center"/>
    </xf>
    <xf numFmtId="0" fontId="24" fillId="24" borderId="17" xfId="20" applyFont="1" applyFill="1" applyBorder="1" applyAlignment="1">
      <alignment horizontal="left" vertical="center"/>
    </xf>
    <xf numFmtId="0" fontId="23" fillId="24" borderId="17" xfId="20" applyFont="1" applyFill="1" applyBorder="1">
      <alignment vertical="center"/>
    </xf>
    <xf numFmtId="0" fontId="23" fillId="0" borderId="11" xfId="20" applyFont="1" applyBorder="1" applyAlignment="1">
      <alignment horizontal="left" vertical="center"/>
    </xf>
    <xf numFmtId="196" fontId="23" fillId="0" borderId="11" xfId="20" applyNumberFormat="1" applyFont="1" applyBorder="1" applyAlignment="1">
      <alignment horizontal="center" vertical="center"/>
    </xf>
    <xf numFmtId="0" fontId="23" fillId="24" borderId="15" xfId="20" applyFont="1" applyFill="1" applyBorder="1" applyAlignment="1">
      <alignment horizontal="left" vertical="center"/>
    </xf>
    <xf numFmtId="0" fontId="23" fillId="0" borderId="21" xfId="21" applyFont="1" applyBorder="1" applyAlignment="1">
      <alignment horizontal="left" vertical="center"/>
    </xf>
    <xf numFmtId="0" fontId="23" fillId="24" borderId="17" xfId="20" applyFont="1" applyFill="1" applyBorder="1" applyAlignment="1">
      <alignment horizontal="left" vertical="center"/>
    </xf>
    <xf numFmtId="196" fontId="23" fillId="24" borderId="17" xfId="20" applyNumberFormat="1" applyFont="1" applyFill="1" applyBorder="1" applyAlignment="1">
      <alignment horizontal="center" vertical="center"/>
    </xf>
    <xf numFmtId="196" fontId="23" fillId="24" borderId="18" xfId="20" applyNumberFormat="1" applyFont="1" applyFill="1" applyBorder="1" applyAlignment="1">
      <alignment horizontal="center" vertical="center"/>
    </xf>
    <xf numFmtId="0" fontId="23" fillId="24" borderId="16" xfId="20" applyFont="1" applyFill="1" applyBorder="1" applyAlignment="1">
      <alignment horizontal="left" vertical="center"/>
    </xf>
    <xf numFmtId="0" fontId="23" fillId="24" borderId="20" xfId="20" applyFont="1" applyFill="1" applyBorder="1" applyAlignment="1">
      <alignment horizontal="left" vertical="center"/>
    </xf>
    <xf numFmtId="0" fontId="50" fillId="0" borderId="17" xfId="20" applyFont="1" applyBorder="1">
      <alignment vertical="center"/>
    </xf>
    <xf numFmtId="0" fontId="4" fillId="0" borderId="0" xfId="26" applyAlignment="1">
      <alignment horizontal="center" vertical="center"/>
    </xf>
    <xf numFmtId="0" fontId="4" fillId="0" borderId="0" xfId="26" applyAlignment="1">
      <alignment horizontal="right"/>
    </xf>
    <xf numFmtId="0" fontId="20" fillId="0" borderId="0" xfId="26" applyFont="1" applyAlignment="1">
      <alignment horizontal="center" vertical="center"/>
    </xf>
    <xf numFmtId="0" fontId="0" fillId="0" borderId="0" xfId="0" applyAlignment="1">
      <alignment wrapText="1"/>
    </xf>
    <xf numFmtId="178" fontId="31" fillId="25" borderId="22" xfId="26" applyNumberFormat="1" applyFont="1" applyFill="1" applyBorder="1" applyAlignment="1">
      <alignment horizontal="right" vertical="center" wrapText="1"/>
    </xf>
    <xf numFmtId="217" fontId="32" fillId="25" borderId="23" xfId="26" applyNumberFormat="1" applyFont="1" applyFill="1" applyBorder="1" applyAlignment="1">
      <alignment horizontal="center" vertical="center" wrapText="1"/>
    </xf>
    <xf numFmtId="178" fontId="31" fillId="25" borderId="24" xfId="26" applyNumberFormat="1" applyFont="1" applyFill="1" applyBorder="1" applyAlignment="1">
      <alignment horizontal="right" vertical="center" wrapText="1"/>
    </xf>
    <xf numFmtId="0" fontId="33" fillId="0" borderId="0" xfId="0" applyFont="1" applyAlignment="1">
      <alignment vertical="center"/>
    </xf>
    <xf numFmtId="0" fontId="33" fillId="0" borderId="0" xfId="26" applyFont="1" applyAlignment="1">
      <alignment vertical="center"/>
    </xf>
    <xf numFmtId="183" fontId="38" fillId="26" borderId="25" xfId="26" applyNumberFormat="1" applyFont="1" applyFill="1" applyBorder="1" applyAlignment="1">
      <alignment horizontal="center" vertical="center" shrinkToFit="1"/>
    </xf>
    <xf numFmtId="190" fontId="38" fillId="26" borderId="26" xfId="26" applyNumberFormat="1" applyFont="1" applyFill="1" applyBorder="1" applyAlignment="1">
      <alignment horizontal="center" vertical="center" shrinkToFit="1"/>
    </xf>
    <xf numFmtId="183" fontId="38" fillId="26" borderId="27" xfId="26" applyNumberFormat="1" applyFont="1" applyFill="1" applyBorder="1" applyAlignment="1">
      <alignment horizontal="center" vertical="center" shrinkToFit="1"/>
    </xf>
    <xf numFmtId="190" fontId="38" fillId="26" borderId="28" xfId="26" applyNumberFormat="1" applyFont="1" applyFill="1" applyBorder="1" applyAlignment="1">
      <alignment horizontal="center" vertical="center" shrinkToFit="1"/>
    </xf>
    <xf numFmtId="188" fontId="38" fillId="26" borderId="29" xfId="26" applyNumberFormat="1" applyFont="1" applyFill="1" applyBorder="1" applyAlignment="1">
      <alignment horizontal="center" vertical="center" shrinkToFit="1"/>
    </xf>
    <xf numFmtId="192" fontId="38" fillId="26" borderId="15" xfId="26" applyNumberFormat="1" applyFont="1" applyFill="1" applyBorder="1" applyAlignment="1">
      <alignment horizontal="center" vertical="center" shrinkToFit="1"/>
    </xf>
    <xf numFmtId="188" fontId="38" fillId="26" borderId="30" xfId="26" applyNumberFormat="1" applyFont="1" applyFill="1" applyBorder="1" applyAlignment="1">
      <alignment horizontal="center" vertical="center" shrinkToFit="1"/>
    </xf>
    <xf numFmtId="192" fontId="38" fillId="26" borderId="31" xfId="26" applyNumberFormat="1" applyFont="1" applyFill="1" applyBorder="1" applyAlignment="1">
      <alignment horizontal="center" vertical="center" shrinkToFit="1"/>
    </xf>
    <xf numFmtId="178" fontId="31" fillId="25" borderId="32" xfId="26" applyNumberFormat="1" applyFont="1" applyFill="1" applyBorder="1" applyAlignment="1">
      <alignment horizontal="right" vertical="center" wrapText="1"/>
    </xf>
    <xf numFmtId="217" fontId="32" fillId="25" borderId="33" xfId="26" applyNumberFormat="1" applyFont="1" applyFill="1" applyBorder="1" applyAlignment="1">
      <alignment horizontal="center" vertical="center" wrapText="1"/>
    </xf>
    <xf numFmtId="178" fontId="31" fillId="25" borderId="10" xfId="26" applyNumberFormat="1" applyFont="1" applyFill="1" applyBorder="1" applyAlignment="1">
      <alignment horizontal="right" vertical="center" wrapText="1"/>
    </xf>
    <xf numFmtId="178" fontId="31" fillId="25" borderId="34" xfId="26" applyNumberFormat="1" applyFont="1" applyFill="1" applyBorder="1" applyAlignment="1">
      <alignment horizontal="right" vertical="center" wrapText="1"/>
    </xf>
    <xf numFmtId="183" fontId="38" fillId="26" borderId="35" xfId="26" applyNumberFormat="1" applyFont="1" applyFill="1" applyBorder="1" applyAlignment="1">
      <alignment horizontal="center" vertical="center" shrinkToFit="1"/>
    </xf>
    <xf numFmtId="178" fontId="51" fillId="27" borderId="34" xfId="26" applyNumberFormat="1" applyFont="1" applyFill="1" applyBorder="1" applyAlignment="1">
      <alignment horizontal="right" vertical="center" wrapText="1"/>
    </xf>
    <xf numFmtId="217" fontId="52" fillId="27" borderId="33" xfId="26" applyNumberFormat="1" applyFont="1" applyFill="1" applyBorder="1" applyAlignment="1">
      <alignment horizontal="center" vertical="center" wrapText="1"/>
    </xf>
    <xf numFmtId="217" fontId="52" fillId="27" borderId="36" xfId="26" applyNumberFormat="1" applyFont="1" applyFill="1" applyBorder="1" applyAlignment="1">
      <alignment horizontal="center" vertical="center" wrapText="1"/>
    </xf>
    <xf numFmtId="183" fontId="53" fillId="27" borderId="27" xfId="26" applyNumberFormat="1" applyFont="1" applyFill="1" applyBorder="1" applyAlignment="1">
      <alignment horizontal="center" vertical="center" shrinkToFit="1"/>
    </xf>
    <xf numFmtId="190" fontId="53" fillId="27" borderId="28" xfId="26" applyNumberFormat="1" applyFont="1" applyFill="1" applyBorder="1" applyAlignment="1">
      <alignment horizontal="center" vertical="center" shrinkToFit="1"/>
    </xf>
    <xf numFmtId="190" fontId="53" fillId="27" borderId="37" xfId="26" applyNumberFormat="1" applyFont="1" applyFill="1" applyBorder="1" applyAlignment="1">
      <alignment horizontal="center" vertical="center" shrinkToFit="1"/>
    </xf>
    <xf numFmtId="0" fontId="24" fillId="0" borderId="0" xfId="26" applyFont="1" applyAlignment="1">
      <alignment horizontal="right" wrapText="1"/>
    </xf>
    <xf numFmtId="0" fontId="24" fillId="0" borderId="0" xfId="26" applyFont="1" applyAlignment="1">
      <alignment horizontal="center" vertical="center" wrapText="1"/>
    </xf>
    <xf numFmtId="188" fontId="38" fillId="26" borderId="38" xfId="26" applyNumberFormat="1" applyFont="1" applyFill="1" applyBorder="1" applyAlignment="1">
      <alignment horizontal="center" vertical="center" shrinkToFit="1"/>
    </xf>
    <xf numFmtId="192" fontId="38" fillId="26" borderId="39" xfId="26" applyNumberFormat="1" applyFont="1" applyFill="1" applyBorder="1" applyAlignment="1">
      <alignment horizontal="center" vertical="center" shrinkToFit="1"/>
    </xf>
    <xf numFmtId="188" fontId="38" fillId="26" borderId="40" xfId="26" applyNumberFormat="1" applyFont="1" applyFill="1" applyBorder="1" applyAlignment="1">
      <alignment horizontal="center" vertical="center" shrinkToFit="1"/>
    </xf>
    <xf numFmtId="188" fontId="53" fillId="27" borderId="40" xfId="26" applyNumberFormat="1" applyFont="1" applyFill="1" applyBorder="1" applyAlignment="1">
      <alignment horizontal="center" vertical="center" shrinkToFit="1"/>
    </xf>
    <xf numFmtId="192" fontId="53" fillId="27" borderId="41" xfId="26" applyNumberFormat="1" applyFont="1" applyFill="1" applyBorder="1" applyAlignment="1">
      <alignment horizontal="center" vertical="center" shrinkToFit="1"/>
    </xf>
    <xf numFmtId="192" fontId="53" fillId="27" borderId="42" xfId="26" applyNumberFormat="1" applyFont="1" applyFill="1" applyBorder="1" applyAlignment="1">
      <alignment horizontal="center" vertical="center" shrinkToFit="1"/>
    </xf>
    <xf numFmtId="0" fontId="25" fillId="24" borderId="31" xfId="20" applyFont="1" applyFill="1" applyBorder="1" applyAlignment="1">
      <alignment horizontal="center" vertical="center" wrapText="1"/>
    </xf>
    <xf numFmtId="0" fontId="23" fillId="24" borderId="29" xfId="20" applyFont="1" applyFill="1" applyBorder="1" applyAlignment="1">
      <alignment horizontal="center" vertical="center"/>
    </xf>
    <xf numFmtId="0" fontId="23" fillId="24" borderId="31" xfId="20" applyFont="1" applyFill="1" applyBorder="1" applyAlignment="1">
      <alignment horizontal="center" vertical="center"/>
    </xf>
    <xf numFmtId="0" fontId="23" fillId="24" borderId="30" xfId="20" applyFont="1" applyFill="1" applyBorder="1" applyAlignment="1">
      <alignment horizontal="center" vertical="center"/>
    </xf>
    <xf numFmtId="0" fontId="54" fillId="0" borderId="27" xfId="20" applyFont="1" applyBorder="1" applyAlignment="1">
      <alignment horizontal="center" vertical="center"/>
    </xf>
    <xf numFmtId="0" fontId="54" fillId="0" borderId="40" xfId="20" applyFont="1" applyBorder="1" applyAlignment="1">
      <alignment horizontal="center" vertical="center"/>
    </xf>
    <xf numFmtId="0" fontId="54" fillId="0" borderId="14" xfId="20" applyFont="1" applyBorder="1" applyAlignment="1">
      <alignment horizontal="center" vertical="center"/>
    </xf>
    <xf numFmtId="0" fontId="54" fillId="0" borderId="43" xfId="20" applyFont="1" applyBorder="1" applyAlignment="1">
      <alignment horizontal="center" vertical="center"/>
    </xf>
    <xf numFmtId="215" fontId="55" fillId="28" borderId="44" xfId="30" applyNumberFormat="1" applyFont="1" applyFill="1" applyBorder="1" applyAlignment="1">
      <alignment horizontal="center" vertical="center"/>
    </xf>
    <xf numFmtId="0" fontId="55" fillId="28" borderId="45" xfId="25" applyFont="1" applyFill="1" applyBorder="1" applyAlignment="1">
      <alignment horizontal="left" vertical="center"/>
    </xf>
    <xf numFmtId="0" fontId="55" fillId="28" borderId="46" xfId="20" applyFont="1" applyFill="1" applyBorder="1" applyAlignment="1">
      <alignment horizontal="center" vertical="center"/>
    </xf>
    <xf numFmtId="0" fontId="55" fillId="28" borderId="45" xfId="20" applyFont="1" applyFill="1" applyBorder="1" applyAlignment="1">
      <alignment horizontal="center" vertical="center"/>
    </xf>
    <xf numFmtId="196" fontId="23" fillId="0" borderId="16" xfId="20" applyNumberFormat="1" applyFont="1" applyBorder="1" applyAlignment="1">
      <alignment horizontal="right" vertical="center" shrinkToFit="1"/>
    </xf>
    <xf numFmtId="0" fontId="23" fillId="0" borderId="39" xfId="20" applyFont="1" applyBorder="1" applyAlignment="1">
      <alignment horizontal="left" vertical="center"/>
    </xf>
    <xf numFmtId="0" fontId="54" fillId="0" borderId="16" xfId="20" applyFont="1" applyBorder="1" applyAlignment="1">
      <alignment horizontal="left" vertical="center"/>
    </xf>
    <xf numFmtId="196" fontId="54" fillId="0" borderId="16" xfId="20" applyNumberFormat="1" applyFont="1" applyBorder="1" applyAlignment="1">
      <alignment horizontal="right" vertical="center" shrinkToFit="1"/>
    </xf>
    <xf numFmtId="0" fontId="23" fillId="0" borderId="26" xfId="25" applyFont="1" applyBorder="1" applyAlignment="1">
      <alignment horizontal="left" vertical="center"/>
    </xf>
    <xf numFmtId="196" fontId="23" fillId="0" borderId="16" xfId="25" applyNumberFormat="1" applyFont="1" applyBorder="1" applyAlignment="1">
      <alignment horizontal="right" vertical="center" shrinkToFit="1"/>
    </xf>
    <xf numFmtId="0" fontId="54" fillId="0" borderId="26" xfId="20" applyFont="1" applyBorder="1" applyAlignment="1">
      <alignment horizontal="left" vertical="center"/>
    </xf>
    <xf numFmtId="196" fontId="54" fillId="0" borderId="28" xfId="20" applyNumberFormat="1" applyFont="1" applyBorder="1" applyAlignment="1">
      <alignment vertical="center" shrinkToFit="1"/>
    </xf>
    <xf numFmtId="213" fontId="48" fillId="28" borderId="47" xfId="25" applyNumberFormat="1" applyFont="1" applyFill="1" applyBorder="1" applyAlignment="1">
      <alignment horizontal="left" vertical="center" shrinkToFit="1"/>
    </xf>
    <xf numFmtId="0" fontId="48" fillId="28" borderId="48" xfId="25" applyFont="1" applyFill="1" applyBorder="1" applyAlignment="1">
      <alignment horizontal="center" vertical="center"/>
    </xf>
    <xf numFmtId="0" fontId="48" fillId="28" borderId="13" xfId="0" applyFont="1" applyFill="1" applyBorder="1" applyAlignment="1">
      <alignment horizontal="center" vertical="center" wrapText="1"/>
    </xf>
    <xf numFmtId="195" fontId="48" fillId="28" borderId="48" xfId="0" applyNumberFormat="1" applyFont="1" applyFill="1" applyBorder="1" applyAlignment="1">
      <alignment horizontal="center" vertical="center" wrapText="1"/>
    </xf>
    <xf numFmtId="196" fontId="23" fillId="0" borderId="18" xfId="20" applyNumberFormat="1" applyFont="1" applyBorder="1" applyAlignment="1">
      <alignment horizontal="right" vertical="center" shrinkToFit="1"/>
    </xf>
    <xf numFmtId="0" fontId="56" fillId="0" borderId="17" xfId="20" applyFont="1" applyBorder="1">
      <alignment vertical="center"/>
    </xf>
    <xf numFmtId="196" fontId="23" fillId="0" borderId="17" xfId="21" applyNumberFormat="1" applyFont="1" applyBorder="1" applyAlignment="1">
      <alignment horizontal="right" vertical="center" shrinkToFit="1"/>
    </xf>
    <xf numFmtId="0" fontId="54" fillId="0" borderId="20" xfId="20" applyFont="1" applyBorder="1" applyAlignment="1">
      <alignment horizontal="left" vertical="center"/>
    </xf>
    <xf numFmtId="0" fontId="24" fillId="0" borderId="21" xfId="20" applyFont="1" applyBorder="1">
      <alignment vertical="center"/>
    </xf>
    <xf numFmtId="196" fontId="23" fillId="0" borderId="17" xfId="20" applyNumberFormat="1" applyFont="1" applyBorder="1" applyAlignment="1">
      <alignment horizontal="right" vertical="center"/>
    </xf>
    <xf numFmtId="0" fontId="54" fillId="0" borderId="17" xfId="20" applyFont="1" applyBorder="1" applyAlignment="1">
      <alignment horizontal="left" vertical="center"/>
    </xf>
    <xf numFmtId="197" fontId="54" fillId="0" borderId="17" xfId="20" applyNumberFormat="1" applyFont="1" applyBorder="1" applyAlignment="1">
      <alignment horizontal="right" vertical="center" shrinkToFit="1"/>
    </xf>
    <xf numFmtId="214" fontId="48" fillId="28" borderId="49" xfId="30" applyNumberFormat="1" applyFont="1" applyFill="1" applyBorder="1" applyAlignment="1">
      <alignment horizontal="center" vertical="center"/>
    </xf>
    <xf numFmtId="10" fontId="48" fillId="28" borderId="50" xfId="25" applyNumberFormat="1" applyFont="1" applyFill="1" applyBorder="1" applyAlignment="1">
      <alignment horizontal="center" vertical="center"/>
    </xf>
    <xf numFmtId="0" fontId="48" fillId="28" borderId="14" xfId="0" applyFont="1" applyFill="1" applyBorder="1" applyAlignment="1">
      <alignment horizontal="center" vertical="center" wrapText="1"/>
    </xf>
    <xf numFmtId="195" fontId="48" fillId="28" borderId="50" xfId="0" applyNumberFormat="1" applyFont="1" applyFill="1" applyBorder="1" applyAlignment="1">
      <alignment horizontal="center" vertical="center" wrapText="1"/>
    </xf>
    <xf numFmtId="196" fontId="23" fillId="0" borderId="21" xfId="20" applyNumberFormat="1" applyFont="1" applyBorder="1" applyAlignment="1">
      <alignment horizontal="right" vertical="center"/>
    </xf>
    <xf numFmtId="0" fontId="23" fillId="0" borderId="0" xfId="20" applyFont="1" applyAlignment="1">
      <alignment horizontal="right" vertical="center"/>
    </xf>
    <xf numFmtId="0" fontId="54" fillId="0" borderId="18" xfId="21" applyFont="1" applyBorder="1">
      <alignment vertical="center"/>
    </xf>
    <xf numFmtId="196" fontId="54" fillId="0" borderId="50" xfId="21" applyNumberFormat="1" applyFont="1" applyBorder="1" applyAlignment="1">
      <alignment horizontal="right" vertical="center" shrinkToFit="1"/>
    </xf>
    <xf numFmtId="213" fontId="48" fillId="28" borderId="49" xfId="25" applyNumberFormat="1" applyFont="1" applyFill="1" applyBorder="1" applyAlignment="1">
      <alignment horizontal="left" vertical="center" shrinkToFit="1"/>
    </xf>
    <xf numFmtId="0" fontId="48" fillId="28" borderId="50" xfId="25" applyFont="1" applyFill="1" applyBorder="1" applyAlignment="1">
      <alignment horizontal="center" vertical="center"/>
    </xf>
    <xf numFmtId="196" fontId="54" fillId="0" borderId="17" xfId="20" applyNumberFormat="1" applyFont="1" applyBorder="1" applyAlignment="1">
      <alignment horizontal="right" vertical="center"/>
    </xf>
    <xf numFmtId="196" fontId="54" fillId="0" borderId="50" xfId="20" applyNumberFormat="1" applyFont="1" applyBorder="1" applyAlignment="1">
      <alignment horizontal="right" vertical="center" shrinkToFit="1"/>
    </xf>
    <xf numFmtId="0" fontId="54" fillId="0" borderId="17" xfId="20" applyFont="1" applyBorder="1" applyAlignment="1">
      <alignment horizontal="center" vertical="center"/>
    </xf>
    <xf numFmtId="213" fontId="48" fillId="28" borderId="49" xfId="25" applyNumberFormat="1" applyFont="1" applyFill="1" applyBorder="1" applyAlignment="1">
      <alignment horizontal="left" vertical="center"/>
    </xf>
    <xf numFmtId="0" fontId="49" fillId="28" borderId="14" xfId="0" applyFont="1" applyFill="1" applyBorder="1" applyAlignment="1">
      <alignment horizontal="center" vertical="center" shrinkToFit="1"/>
    </xf>
    <xf numFmtId="0" fontId="48" fillId="28" borderId="50" xfId="0" applyFont="1" applyFill="1" applyBorder="1" applyAlignment="1">
      <alignment horizontal="center" vertical="center" wrapText="1"/>
    </xf>
    <xf numFmtId="196" fontId="23" fillId="0" borderId="17" xfId="21" applyNumberFormat="1" applyFont="1" applyBorder="1" applyAlignment="1">
      <alignment horizontal="right" vertical="center"/>
    </xf>
    <xf numFmtId="1" fontId="48" fillId="28" borderId="50" xfId="0" applyNumberFormat="1" applyFont="1" applyFill="1" applyBorder="1" applyAlignment="1">
      <alignment horizontal="center" vertical="center" wrapText="1"/>
    </xf>
    <xf numFmtId="0" fontId="24" fillId="0" borderId="17" xfId="20" applyFont="1" applyBorder="1">
      <alignment vertical="center"/>
    </xf>
    <xf numFmtId="196" fontId="23" fillId="0" borderId="18" xfId="20" applyNumberFormat="1" applyFont="1" applyBorder="1" applyAlignment="1">
      <alignment horizontal="right" vertical="center"/>
    </xf>
    <xf numFmtId="0" fontId="54" fillId="0" borderId="0" xfId="20" applyFont="1">
      <alignment vertical="center"/>
    </xf>
    <xf numFmtId="0" fontId="48" fillId="28" borderId="50" xfId="25" applyFont="1" applyFill="1" applyBorder="1" applyAlignment="1">
      <alignment horizontal="left" vertical="center"/>
    </xf>
    <xf numFmtId="0" fontId="48" fillId="28" borderId="14" xfId="21" applyFont="1" applyFill="1" applyBorder="1" applyAlignment="1">
      <alignment horizontal="center" vertical="center"/>
    </xf>
    <xf numFmtId="0" fontId="48" fillId="28" borderId="50" xfId="21" applyFont="1" applyFill="1" applyBorder="1" applyAlignment="1">
      <alignment horizontal="center" vertical="center"/>
    </xf>
    <xf numFmtId="0" fontId="54" fillId="0" borderId="18" xfId="20" applyFont="1" applyBorder="1" applyAlignment="1">
      <alignment horizontal="center" vertical="center"/>
    </xf>
    <xf numFmtId="196" fontId="54" fillId="0" borderId="18" xfId="20" applyNumberFormat="1" applyFont="1" applyBorder="1" applyAlignment="1">
      <alignment horizontal="right" vertical="center"/>
    </xf>
    <xf numFmtId="218" fontId="48" fillId="28" borderId="51" xfId="30" applyNumberFormat="1" applyFont="1" applyFill="1" applyBorder="1" applyAlignment="1">
      <alignment horizontal="center" vertical="center"/>
    </xf>
    <xf numFmtId="0" fontId="48" fillId="28" borderId="52" xfId="25" applyFont="1" applyFill="1" applyBorder="1" applyAlignment="1">
      <alignment horizontal="left" vertical="center"/>
    </xf>
    <xf numFmtId="196" fontId="23" fillId="0" borderId="11" xfId="20" applyNumberFormat="1" applyFont="1" applyBorder="1" applyAlignment="1">
      <alignment horizontal="right" vertical="center"/>
    </xf>
    <xf numFmtId="0" fontId="24" fillId="0" borderId="12" xfId="20" applyFont="1" applyBorder="1" applyAlignment="1">
      <alignment horizontal="left" vertical="center"/>
    </xf>
    <xf numFmtId="0" fontId="23" fillId="0" borderId="11" xfId="20" applyFont="1" applyBorder="1">
      <alignment vertical="center"/>
    </xf>
    <xf numFmtId="196" fontId="23" fillId="0" borderId="11" xfId="20" applyNumberFormat="1" applyFont="1" applyBorder="1">
      <alignment vertical="center"/>
    </xf>
    <xf numFmtId="0" fontId="54" fillId="0" borderId="11" xfId="20" applyFont="1" applyBorder="1" applyAlignment="1">
      <alignment horizontal="center" vertical="center"/>
    </xf>
    <xf numFmtId="196" fontId="54" fillId="0" borderId="11" xfId="20" applyNumberFormat="1" applyFont="1" applyBorder="1" applyAlignment="1">
      <alignment horizontal="right" vertical="center"/>
    </xf>
    <xf numFmtId="0" fontId="54" fillId="0" borderId="11" xfId="20" applyFont="1" applyBorder="1" applyAlignment="1">
      <alignment horizontal="left" vertical="center"/>
    </xf>
    <xf numFmtId="196" fontId="54" fillId="0" borderId="45" xfId="20" applyNumberFormat="1" applyFont="1" applyBorder="1" applyAlignment="1">
      <alignment horizontal="center" vertical="center"/>
    </xf>
    <xf numFmtId="215" fontId="48" fillId="28" borderId="51" xfId="30" applyNumberFormat="1" applyFont="1" applyFill="1" applyBorder="1" applyAlignment="1">
      <alignment horizontal="center" vertical="center"/>
    </xf>
    <xf numFmtId="0" fontId="48" fillId="28" borderId="43" xfId="20" applyFont="1" applyFill="1" applyBorder="1" applyAlignment="1">
      <alignment horizontal="center" vertical="center"/>
    </xf>
    <xf numFmtId="0" fontId="48" fillId="28" borderId="52" xfId="20" applyFont="1" applyFill="1" applyBorder="1" applyAlignment="1">
      <alignment horizontal="center" vertical="center"/>
    </xf>
    <xf numFmtId="0" fontId="23" fillId="0" borderId="27" xfId="20" applyFont="1" applyBorder="1" applyAlignment="1">
      <alignment horizontal="center" vertical="center"/>
    </xf>
    <xf numFmtId="0" fontId="23" fillId="0" borderId="26" xfId="20" applyFont="1" applyBorder="1" applyAlignment="1">
      <alignment horizontal="left" vertical="center"/>
    </xf>
    <xf numFmtId="196" fontId="23" fillId="0" borderId="26" xfId="20" applyNumberFormat="1" applyFont="1" applyBorder="1" applyAlignment="1">
      <alignment horizontal="right" vertical="center" shrinkToFit="1"/>
    </xf>
    <xf numFmtId="196" fontId="23" fillId="0" borderId="50" xfId="20" applyNumberFormat="1" applyFont="1" applyBorder="1" applyAlignment="1">
      <alignment vertical="center" shrinkToFit="1"/>
    </xf>
    <xf numFmtId="213" fontId="48" fillId="24" borderId="47" xfId="25" applyNumberFormat="1" applyFont="1" applyFill="1" applyBorder="1" applyAlignment="1">
      <alignment horizontal="left" vertical="center" shrinkToFit="1"/>
    </xf>
    <xf numFmtId="0" fontId="48" fillId="24" borderId="48" xfId="25" applyFont="1" applyFill="1" applyBorder="1" applyAlignment="1">
      <alignment horizontal="center" vertical="center"/>
    </xf>
    <xf numFmtId="195" fontId="48" fillId="24" borderId="48" xfId="0" applyNumberFormat="1" applyFont="1" applyFill="1" applyBorder="1" applyAlignment="1">
      <alignment horizontal="center" vertical="center" wrapText="1"/>
    </xf>
    <xf numFmtId="0" fontId="23" fillId="0" borderId="40" xfId="20" applyFont="1" applyBorder="1" applyAlignment="1">
      <alignment horizontal="center" vertical="center"/>
    </xf>
    <xf numFmtId="0" fontId="54" fillId="0" borderId="17" xfId="20" applyFont="1" applyBorder="1">
      <alignment vertical="center"/>
    </xf>
    <xf numFmtId="196" fontId="54" fillId="0" borderId="17" xfId="20" applyNumberFormat="1" applyFont="1" applyBorder="1" applyAlignment="1">
      <alignment horizontal="right" vertical="center" shrinkToFit="1"/>
    </xf>
    <xf numFmtId="196" fontId="23" fillId="0" borderId="21" xfId="20" applyNumberFormat="1" applyFont="1" applyBorder="1" applyAlignment="1">
      <alignment horizontal="right" vertical="center" shrinkToFit="1"/>
    </xf>
    <xf numFmtId="0" fontId="29" fillId="0" borderId="21" xfId="20" applyFont="1" applyBorder="1" applyAlignment="1">
      <alignment horizontal="left" vertical="center"/>
    </xf>
    <xf numFmtId="196" fontId="24" fillId="0" borderId="21" xfId="20" applyNumberFormat="1" applyFont="1" applyBorder="1" applyAlignment="1">
      <alignment horizontal="right" vertical="center" shrinkToFit="1"/>
    </xf>
    <xf numFmtId="196" fontId="23" fillId="0" borderId="17" xfId="20" applyNumberFormat="1" applyFont="1" applyBorder="1" applyAlignment="1">
      <alignment horizontal="right" vertical="center" shrinkToFit="1"/>
    </xf>
    <xf numFmtId="196" fontId="23" fillId="0" borderId="53" xfId="20" applyNumberFormat="1" applyFont="1" applyBorder="1" applyAlignment="1">
      <alignment vertical="center" shrinkToFit="1"/>
    </xf>
    <xf numFmtId="214" fontId="48" fillId="24" borderId="49" xfId="30" applyNumberFormat="1" applyFont="1" applyFill="1" applyBorder="1" applyAlignment="1">
      <alignment horizontal="center" vertical="center"/>
    </xf>
    <xf numFmtId="10" fontId="48" fillId="24" borderId="50" xfId="25" applyNumberFormat="1" applyFont="1" applyFill="1" applyBorder="1" applyAlignment="1">
      <alignment horizontal="center" vertical="center"/>
    </xf>
    <xf numFmtId="195" fontId="48" fillId="24" borderId="50" xfId="0" applyNumberFormat="1" applyFont="1" applyFill="1" applyBorder="1" applyAlignment="1">
      <alignment horizontal="center" vertical="center" wrapText="1"/>
    </xf>
    <xf numFmtId="196" fontId="23" fillId="0" borderId="50" xfId="20" applyNumberFormat="1" applyFont="1" applyBorder="1" applyAlignment="1">
      <alignment horizontal="right" vertical="center" shrinkToFit="1"/>
    </xf>
    <xf numFmtId="213" fontId="48" fillId="24" borderId="49" xfId="25" applyNumberFormat="1" applyFont="1" applyFill="1" applyBorder="1" applyAlignment="1">
      <alignment horizontal="left" vertical="center" shrinkToFit="1"/>
    </xf>
    <xf numFmtId="0" fontId="48" fillId="24" borderId="50" xfId="25" applyFont="1" applyFill="1" applyBorder="1" applyAlignment="1">
      <alignment horizontal="center" vertical="center"/>
    </xf>
    <xf numFmtId="0" fontId="48" fillId="24" borderId="50" xfId="0" applyFont="1" applyFill="1" applyBorder="1" applyAlignment="1">
      <alignment horizontal="center" vertical="center" wrapText="1"/>
    </xf>
    <xf numFmtId="0" fontId="23" fillId="0" borderId="21" xfId="20" applyFont="1" applyBorder="1">
      <alignment vertical="center"/>
    </xf>
    <xf numFmtId="196" fontId="23" fillId="0" borderId="52" xfId="20" applyNumberFormat="1" applyFont="1" applyBorder="1">
      <alignment vertical="center"/>
    </xf>
    <xf numFmtId="213" fontId="48" fillId="24" borderId="49" xfId="25" applyNumberFormat="1" applyFont="1" applyFill="1" applyBorder="1" applyAlignment="1">
      <alignment horizontal="left" vertical="center"/>
    </xf>
    <xf numFmtId="196" fontId="54" fillId="0" borderId="18" xfId="20" applyNumberFormat="1" applyFont="1" applyBorder="1" applyAlignment="1">
      <alignment horizontal="right" vertical="center" shrinkToFit="1"/>
    </xf>
    <xf numFmtId="1" fontId="48" fillId="24" borderId="50" xfId="0" applyNumberFormat="1" applyFont="1" applyFill="1" applyBorder="1" applyAlignment="1">
      <alignment horizontal="center" vertical="center" wrapText="1"/>
    </xf>
    <xf numFmtId="0" fontId="48" fillId="24" borderId="50" xfId="25" applyFont="1" applyFill="1" applyBorder="1" applyAlignment="1">
      <alignment horizontal="left" vertical="center"/>
    </xf>
    <xf numFmtId="0" fontId="48" fillId="24" borderId="14" xfId="21" applyFont="1" applyFill="1" applyBorder="1" applyAlignment="1">
      <alignment horizontal="center" vertical="center"/>
    </xf>
    <xf numFmtId="0" fontId="48" fillId="24" borderId="50" xfId="21" applyFont="1" applyFill="1" applyBorder="1" applyAlignment="1">
      <alignment horizontal="center" vertical="center"/>
    </xf>
    <xf numFmtId="0" fontId="23" fillId="0" borderId="14" xfId="20" applyFont="1" applyBorder="1" applyAlignment="1">
      <alignment horizontal="center" vertical="center"/>
    </xf>
    <xf numFmtId="218" fontId="48" fillId="24" borderId="51" xfId="30" applyNumberFormat="1" applyFont="1" applyFill="1" applyBorder="1" applyAlignment="1">
      <alignment horizontal="center" vertical="center"/>
    </xf>
    <xf numFmtId="0" fontId="48" fillId="24" borderId="52" xfId="25" applyFont="1" applyFill="1" applyBorder="1" applyAlignment="1">
      <alignment horizontal="left" vertical="center"/>
    </xf>
    <xf numFmtId="0" fontId="23" fillId="0" borderId="46" xfId="20" applyFont="1" applyBorder="1" applyAlignment="1">
      <alignment horizontal="center" vertical="center"/>
    </xf>
    <xf numFmtId="0" fontId="54" fillId="0" borderId="11" xfId="20" applyFont="1" applyBorder="1">
      <alignment vertical="center"/>
    </xf>
    <xf numFmtId="0" fontId="23" fillId="0" borderId="12" xfId="20" applyFont="1" applyBorder="1" applyAlignment="1">
      <alignment horizontal="left" vertical="center"/>
    </xf>
    <xf numFmtId="196" fontId="23" fillId="0" borderId="45" xfId="20" applyNumberFormat="1" applyFont="1" applyBorder="1">
      <alignment vertical="center"/>
    </xf>
    <xf numFmtId="215" fontId="48" fillId="24" borderId="44" xfId="30" applyNumberFormat="1" applyFont="1" applyFill="1" applyBorder="1" applyAlignment="1">
      <alignment horizontal="center" vertical="center"/>
    </xf>
    <xf numFmtId="0" fontId="48" fillId="24" borderId="45" xfId="25" applyFont="1" applyFill="1" applyBorder="1" applyAlignment="1">
      <alignment horizontal="left" vertical="center"/>
    </xf>
    <xf numFmtId="0" fontId="48" fillId="24" borderId="46" xfId="20" applyFont="1" applyFill="1" applyBorder="1" applyAlignment="1">
      <alignment horizontal="center" vertical="center"/>
    </xf>
    <xf numFmtId="0" fontId="48" fillId="24" borderId="45" xfId="20" applyFont="1" applyFill="1" applyBorder="1" applyAlignment="1">
      <alignment horizontal="center" vertical="center"/>
    </xf>
    <xf numFmtId="0" fontId="23" fillId="0" borderId="18" xfId="20" applyFont="1" applyBorder="1">
      <alignment vertical="center"/>
    </xf>
    <xf numFmtId="0" fontId="54" fillId="0" borderId="19" xfId="20" applyFont="1" applyBorder="1" applyAlignment="1">
      <alignment horizontal="left" vertical="center"/>
    </xf>
    <xf numFmtId="0" fontId="54" fillId="0" borderId="21" xfId="21" applyFont="1" applyBorder="1" applyAlignment="1">
      <alignment horizontal="left" vertical="center"/>
    </xf>
    <xf numFmtId="196" fontId="54" fillId="0" borderId="21" xfId="21" applyNumberFormat="1" applyFont="1" applyBorder="1" applyAlignment="1">
      <alignment horizontal="right" vertical="center" shrinkToFit="1"/>
    </xf>
    <xf numFmtId="196" fontId="23" fillId="0" borderId="52" xfId="20" applyNumberFormat="1" applyFont="1" applyBorder="1" applyAlignment="1">
      <alignment horizontal="center" vertical="center"/>
    </xf>
    <xf numFmtId="0" fontId="48" fillId="0" borderId="12" xfId="20" applyFont="1" applyBorder="1" applyAlignment="1">
      <alignment horizontal="left" vertical="center"/>
    </xf>
    <xf numFmtId="196" fontId="23" fillId="0" borderId="45" xfId="20" applyNumberFormat="1" applyFont="1" applyBorder="1" applyAlignment="1">
      <alignment horizontal="center" vertical="center"/>
    </xf>
    <xf numFmtId="0" fontId="24" fillId="0" borderId="0" xfId="20" applyFont="1">
      <alignment vertical="center"/>
    </xf>
    <xf numFmtId="0" fontId="24" fillId="0" borderId="0" xfId="20" applyFont="1" applyAlignment="1">
      <alignment horizontal="center" vertical="center"/>
    </xf>
    <xf numFmtId="196" fontId="23" fillId="0" borderId="20" xfId="20" applyNumberFormat="1" applyFont="1" applyBorder="1" applyAlignment="1">
      <alignment horizontal="right" vertical="center" shrinkToFit="1"/>
    </xf>
    <xf numFmtId="197" fontId="48" fillId="28" borderId="50" xfId="0" applyNumberFormat="1" applyFont="1" applyFill="1" applyBorder="1" applyAlignment="1">
      <alignment horizontal="center" vertical="center" wrapText="1"/>
    </xf>
    <xf numFmtId="215" fontId="48" fillId="28" borderId="44" xfId="30" applyNumberFormat="1" applyFont="1" applyFill="1" applyBorder="1" applyAlignment="1">
      <alignment horizontal="center" vertical="center"/>
    </xf>
    <xf numFmtId="0" fontId="48" fillId="28" borderId="45" xfId="25" applyFont="1" applyFill="1" applyBorder="1" applyAlignment="1">
      <alignment horizontal="left" vertical="center"/>
    </xf>
    <xf numFmtId="0" fontId="48" fillId="28" borderId="46" xfId="20" applyFont="1" applyFill="1" applyBorder="1" applyAlignment="1">
      <alignment horizontal="center" vertical="center"/>
    </xf>
    <xf numFmtId="0" fontId="48" fillId="28" borderId="45" xfId="20" applyFont="1" applyFill="1" applyBorder="1" applyAlignment="1">
      <alignment horizontal="center" vertical="center"/>
    </xf>
    <xf numFmtId="214" fontId="48" fillId="28" borderId="14" xfId="30" applyNumberFormat="1" applyFont="1" applyFill="1" applyBorder="1" applyAlignment="1">
      <alignment horizontal="center" vertical="center"/>
    </xf>
    <xf numFmtId="213" fontId="48" fillId="28" borderId="14" xfId="25" applyNumberFormat="1" applyFont="1" applyFill="1" applyBorder="1" applyAlignment="1">
      <alignment horizontal="left" vertical="center" shrinkToFit="1"/>
    </xf>
    <xf numFmtId="0" fontId="23" fillId="0" borderId="16" xfId="20" applyFont="1" applyBorder="1">
      <alignment vertical="center"/>
    </xf>
    <xf numFmtId="0" fontId="50" fillId="0" borderId="11" xfId="20" applyFont="1" applyBorder="1">
      <alignment vertical="center"/>
    </xf>
    <xf numFmtId="196" fontId="50" fillId="0" borderId="17" xfId="20" applyNumberFormat="1" applyFont="1" applyBorder="1" applyAlignment="1">
      <alignment horizontal="right" vertical="center"/>
    </xf>
    <xf numFmtId="196" fontId="50" fillId="0" borderId="11" xfId="20" applyNumberFormat="1" applyFont="1" applyBorder="1" applyAlignment="1">
      <alignment horizontal="right" vertical="center"/>
    </xf>
    <xf numFmtId="0" fontId="48" fillId="0" borderId="17" xfId="20" applyFont="1" applyBorder="1">
      <alignment vertical="center"/>
    </xf>
    <xf numFmtId="196" fontId="54" fillId="0" borderId="17" xfId="21" applyNumberFormat="1" applyFont="1" applyBorder="1" applyAlignment="1">
      <alignment horizontal="right" vertical="center" shrinkToFit="1"/>
    </xf>
    <xf numFmtId="0" fontId="23" fillId="24" borderId="26" xfId="20" applyFont="1" applyFill="1" applyBorder="1" applyAlignment="1">
      <alignment horizontal="left" vertical="center"/>
    </xf>
    <xf numFmtId="196" fontId="23" fillId="24" borderId="16" xfId="20" applyNumberFormat="1" applyFont="1" applyFill="1" applyBorder="1" applyAlignment="1">
      <alignment horizontal="right" vertical="center" shrinkToFit="1"/>
    </xf>
    <xf numFmtId="196" fontId="23" fillId="24" borderId="18" xfId="20" applyNumberFormat="1" applyFont="1" applyFill="1" applyBorder="1" applyAlignment="1">
      <alignment horizontal="right" vertical="center" shrinkToFit="1"/>
    </xf>
    <xf numFmtId="0" fontId="57" fillId="0" borderId="17" xfId="20" applyFont="1" applyBorder="1" applyAlignment="1">
      <alignment horizontal="left" vertical="center"/>
    </xf>
    <xf numFmtId="196" fontId="23" fillId="0" borderId="17" xfId="20" applyNumberFormat="1" applyFont="1" applyBorder="1" applyAlignment="1">
      <alignment horizontal="center" vertical="center" shrinkToFit="1"/>
    </xf>
    <xf numFmtId="196" fontId="23" fillId="24" borderId="21" xfId="20" applyNumberFormat="1" applyFont="1" applyFill="1" applyBorder="1" applyAlignment="1">
      <alignment horizontal="right" vertical="center"/>
    </xf>
    <xf numFmtId="0" fontId="23" fillId="0" borderId="18" xfId="21" applyFont="1" applyBorder="1">
      <alignment vertical="center"/>
    </xf>
    <xf numFmtId="196" fontId="23" fillId="0" borderId="20" xfId="21" applyNumberFormat="1" applyFont="1" applyBorder="1" applyAlignment="1">
      <alignment horizontal="right" vertical="center" shrinkToFit="1"/>
    </xf>
    <xf numFmtId="0" fontId="23" fillId="0" borderId="15" xfId="20" applyFont="1" applyBorder="1">
      <alignment vertical="center"/>
    </xf>
    <xf numFmtId="196" fontId="23" fillId="0" borderId="15" xfId="20" applyNumberFormat="1" applyFont="1" applyBorder="1" applyAlignment="1">
      <alignment horizontal="right" vertical="center"/>
    </xf>
    <xf numFmtId="197" fontId="23" fillId="0" borderId="17" xfId="20" applyNumberFormat="1" applyFont="1" applyBorder="1" applyAlignment="1">
      <alignment horizontal="right" vertical="center" shrinkToFit="1"/>
    </xf>
    <xf numFmtId="0" fontId="23" fillId="0" borderId="17" xfId="20" applyFont="1" applyBorder="1" applyAlignment="1">
      <alignment horizontal="center" vertical="center"/>
    </xf>
    <xf numFmtId="0" fontId="23" fillId="0" borderId="18" xfId="20" applyFont="1" applyBorder="1" applyAlignment="1">
      <alignment horizontal="center" vertical="center"/>
    </xf>
    <xf numFmtId="0" fontId="23" fillId="0" borderId="11" xfId="20" applyFont="1" applyBorder="1" applyAlignment="1">
      <alignment horizontal="center" vertical="center"/>
    </xf>
    <xf numFmtId="196" fontId="23" fillId="0" borderId="28" xfId="20" applyNumberFormat="1" applyFont="1" applyBorder="1" applyAlignment="1">
      <alignment vertical="center" shrinkToFit="1"/>
    </xf>
    <xf numFmtId="196" fontId="23" fillId="0" borderId="52" xfId="20" applyNumberFormat="1" applyFont="1" applyBorder="1" applyAlignment="1">
      <alignment horizontal="right" vertical="center" shrinkToFit="1"/>
    </xf>
    <xf numFmtId="196" fontId="23" fillId="0" borderId="25" xfId="20" applyNumberFormat="1" applyFont="1" applyBorder="1" applyAlignment="1">
      <alignment horizontal="right" vertical="center" shrinkToFit="1"/>
    </xf>
    <xf numFmtId="0" fontId="29" fillId="0" borderId="17" xfId="20" applyFont="1" applyBorder="1">
      <alignment vertical="center"/>
    </xf>
    <xf numFmtId="196" fontId="23" fillId="0" borderId="54" xfId="20" applyNumberFormat="1" applyFont="1" applyBorder="1" applyAlignment="1">
      <alignment horizontal="right" vertical="center" shrinkToFit="1"/>
    </xf>
    <xf numFmtId="196" fontId="23" fillId="24" borderId="17" xfId="20" applyNumberFormat="1" applyFont="1" applyFill="1" applyBorder="1" applyAlignment="1">
      <alignment horizontal="right" vertical="center"/>
    </xf>
    <xf numFmtId="197" fontId="23" fillId="0" borderId="17" xfId="20" applyNumberFormat="1" applyFont="1" applyBorder="1" applyAlignment="1">
      <alignment horizontal="right" vertical="center"/>
    </xf>
    <xf numFmtId="0" fontId="23" fillId="24" borderId="18" xfId="21" applyFont="1" applyFill="1" applyBorder="1">
      <alignment vertical="center"/>
    </xf>
    <xf numFmtId="196" fontId="23" fillId="24" borderId="50" xfId="21" applyNumberFormat="1" applyFont="1" applyFill="1" applyBorder="1" applyAlignment="1">
      <alignment horizontal="right" vertical="center" shrinkToFit="1"/>
    </xf>
    <xf numFmtId="196" fontId="23" fillId="24" borderId="17" xfId="20" applyNumberFormat="1" applyFont="1" applyFill="1" applyBorder="1" applyAlignment="1">
      <alignment horizontal="right" vertical="center" shrinkToFit="1"/>
    </xf>
    <xf numFmtId="0" fontId="48" fillId="24" borderId="17" xfId="20" applyFont="1" applyFill="1" applyBorder="1">
      <alignment vertical="center"/>
    </xf>
    <xf numFmtId="196" fontId="54" fillId="24" borderId="50" xfId="20" applyNumberFormat="1" applyFont="1" applyFill="1" applyBorder="1" applyAlignment="1">
      <alignment horizontal="right" vertical="center" shrinkToFit="1"/>
    </xf>
    <xf numFmtId="197" fontId="23" fillId="24" borderId="17" xfId="20" applyNumberFormat="1" applyFont="1" applyFill="1" applyBorder="1" applyAlignment="1">
      <alignment horizontal="right" vertical="center" shrinkToFit="1"/>
    </xf>
    <xf numFmtId="0" fontId="23" fillId="0" borderId="20" xfId="20" applyFont="1" applyBorder="1">
      <alignment vertical="center"/>
    </xf>
    <xf numFmtId="0" fontId="24" fillId="0" borderId="11" xfId="20" applyFont="1" applyBorder="1">
      <alignment vertical="center"/>
    </xf>
    <xf numFmtId="196" fontId="23" fillId="0" borderId="44" xfId="20" applyNumberFormat="1" applyFont="1" applyBorder="1" applyAlignment="1">
      <alignment horizontal="right" vertical="center"/>
    </xf>
    <xf numFmtId="196" fontId="23" fillId="0" borderId="21" xfId="21" applyNumberFormat="1" applyFont="1" applyBorder="1" applyAlignment="1">
      <alignment horizontal="right" vertical="center" shrinkToFit="1"/>
    </xf>
    <xf numFmtId="196" fontId="54" fillId="0" borderId="55" xfId="20" applyNumberFormat="1" applyFont="1" applyBorder="1" applyAlignment="1">
      <alignment horizontal="right" vertical="center" shrinkToFit="1"/>
    </xf>
    <xf numFmtId="0" fontId="56" fillId="0" borderId="20" xfId="20" applyFont="1" applyBorder="1" applyAlignment="1">
      <alignment horizontal="left" vertical="center"/>
    </xf>
    <xf numFmtId="196" fontId="54" fillId="0" borderId="50" xfId="20" applyNumberFormat="1" applyFont="1" applyBorder="1" applyAlignment="1">
      <alignment horizontal="right" vertical="center"/>
    </xf>
    <xf numFmtId="196" fontId="54" fillId="0" borderId="52" xfId="20" applyNumberFormat="1" applyFont="1" applyBorder="1" applyAlignment="1">
      <alignment horizontal="center" vertical="center"/>
    </xf>
    <xf numFmtId="196" fontId="23" fillId="24" borderId="16" xfId="20" applyNumberFormat="1" applyFont="1" applyFill="1" applyBorder="1" applyAlignment="1">
      <alignment vertical="center" shrinkToFit="1"/>
    </xf>
    <xf numFmtId="196" fontId="23" fillId="0" borderId="55" xfId="20" applyNumberFormat="1" applyFont="1" applyBorder="1" applyAlignment="1">
      <alignment horizontal="right" vertical="center" shrinkToFit="1"/>
    </xf>
    <xf numFmtId="196" fontId="23" fillId="0" borderId="53" xfId="20" applyNumberFormat="1" applyFont="1" applyBorder="1" applyAlignment="1">
      <alignment horizontal="right" vertical="center" shrinkToFit="1"/>
    </xf>
    <xf numFmtId="0" fontId="23" fillId="0" borderId="17" xfId="20" applyFont="1" applyBorder="1" applyAlignment="1">
      <alignment horizontal="right" vertical="center"/>
    </xf>
    <xf numFmtId="196" fontId="23" fillId="0" borderId="50" xfId="20" applyNumberFormat="1" applyFont="1" applyBorder="1" applyAlignment="1">
      <alignment horizontal="right" vertical="center"/>
    </xf>
    <xf numFmtId="0" fontId="50" fillId="0" borderId="15" xfId="20" applyFont="1" applyBorder="1">
      <alignment vertical="center"/>
    </xf>
    <xf numFmtId="196" fontId="23" fillId="0" borderId="50" xfId="21" applyNumberFormat="1" applyFont="1" applyBorder="1" applyAlignment="1">
      <alignment horizontal="right" vertical="center" shrinkToFit="1"/>
    </xf>
    <xf numFmtId="0" fontId="54" fillId="0" borderId="21" xfId="20" applyFont="1" applyBorder="1">
      <alignment vertical="center"/>
    </xf>
    <xf numFmtId="0" fontId="54" fillId="0" borderId="26" xfId="25" applyFont="1" applyBorder="1" applyAlignment="1">
      <alignment horizontal="left" vertical="center"/>
    </xf>
    <xf numFmtId="196" fontId="54" fillId="0" borderId="16" xfId="25" applyNumberFormat="1" applyFont="1" applyBorder="1" applyAlignment="1">
      <alignment horizontal="right" vertical="center" shrinkToFit="1"/>
    </xf>
    <xf numFmtId="196" fontId="54" fillId="0" borderId="17" xfId="20" applyNumberFormat="1" applyFont="1" applyBorder="1" applyAlignment="1">
      <alignment horizontal="center" vertical="center"/>
    </xf>
    <xf numFmtId="0" fontId="54" fillId="0" borderId="20" xfId="20" applyFont="1" applyBorder="1" applyAlignment="1">
      <alignment horizontal="center" vertical="center"/>
    </xf>
    <xf numFmtId="196" fontId="54" fillId="0" borderId="18" xfId="20" applyNumberFormat="1" applyFont="1" applyBorder="1" applyAlignment="1">
      <alignment horizontal="center" vertical="center"/>
    </xf>
    <xf numFmtId="196" fontId="54" fillId="0" borderId="11" xfId="20" applyNumberFormat="1" applyFont="1" applyBorder="1">
      <alignment vertical="center"/>
    </xf>
    <xf numFmtId="196" fontId="23" fillId="0" borderId="16" xfId="21" applyNumberFormat="1" applyFont="1" applyBorder="1" applyAlignment="1">
      <alignment horizontal="right" vertical="center" shrinkToFit="1"/>
    </xf>
    <xf numFmtId="0" fontId="23" fillId="0" borderId="26" xfId="20" applyFont="1" applyBorder="1">
      <alignment vertical="center"/>
    </xf>
    <xf numFmtId="0" fontId="50" fillId="0" borderId="15" xfId="20" applyFont="1" applyBorder="1" applyAlignment="1">
      <alignment horizontal="left" vertical="center"/>
    </xf>
    <xf numFmtId="196" fontId="23" fillId="0" borderId="52" xfId="20" applyNumberFormat="1" applyFont="1" applyBorder="1" applyAlignment="1">
      <alignment horizontal="right" vertical="center"/>
    </xf>
    <xf numFmtId="0" fontId="29" fillId="0" borderId="55" xfId="20" applyFont="1" applyBorder="1">
      <alignment vertical="center"/>
    </xf>
    <xf numFmtId="196" fontId="50" fillId="0" borderId="50" xfId="20" applyNumberFormat="1" applyFont="1" applyBorder="1" applyAlignment="1">
      <alignment horizontal="right" vertical="center"/>
    </xf>
    <xf numFmtId="196" fontId="23" fillId="0" borderId="45" xfId="20" applyNumberFormat="1" applyFont="1" applyBorder="1" applyAlignment="1">
      <alignment horizontal="right" vertical="center"/>
    </xf>
    <xf numFmtId="196" fontId="23" fillId="0" borderId="49" xfId="20" applyNumberFormat="1" applyFont="1" applyBorder="1" applyAlignment="1">
      <alignment horizontal="right" vertical="center" shrinkToFit="1"/>
    </xf>
    <xf numFmtId="0" fontId="48" fillId="0" borderId="20" xfId="20" applyFont="1" applyBorder="1" applyAlignment="1">
      <alignment horizontal="left" vertical="center"/>
    </xf>
    <xf numFmtId="196" fontId="54" fillId="0" borderId="20" xfId="20" applyNumberFormat="1" applyFont="1" applyBorder="1" applyAlignment="1">
      <alignment horizontal="right" vertical="center"/>
    </xf>
    <xf numFmtId="0" fontId="54" fillId="0" borderId="26" xfId="21" applyFont="1" applyBorder="1">
      <alignment vertical="center"/>
    </xf>
    <xf numFmtId="196" fontId="54" fillId="0" borderId="28" xfId="21" applyNumberFormat="1" applyFont="1" applyBorder="1" applyAlignment="1">
      <alignment horizontal="right" vertical="center" shrinkToFit="1"/>
    </xf>
    <xf numFmtId="0" fontId="54" fillId="0" borderId="17" xfId="21" applyFont="1" applyBorder="1">
      <alignment vertical="center"/>
    </xf>
    <xf numFmtId="0" fontId="54" fillId="0" borderId="12" xfId="20" applyFont="1" applyBorder="1" applyAlignment="1">
      <alignment horizontal="left" vertical="center"/>
    </xf>
    <xf numFmtId="196" fontId="54" fillId="0" borderId="45" xfId="20" applyNumberFormat="1" applyFont="1" applyBorder="1">
      <alignment vertical="center"/>
    </xf>
    <xf numFmtId="0" fontId="23" fillId="0" borderId="26" xfId="21" applyFont="1" applyBorder="1">
      <alignment vertical="center"/>
    </xf>
    <xf numFmtId="196" fontId="23" fillId="0" borderId="28" xfId="21" applyNumberFormat="1" applyFont="1" applyBorder="1" applyAlignment="1">
      <alignment horizontal="right" vertical="center" shrinkToFit="1"/>
    </xf>
    <xf numFmtId="196" fontId="23" fillId="0" borderId="16" xfId="20" applyNumberFormat="1" applyFont="1" applyBorder="1" applyAlignment="1">
      <alignment vertical="center" shrinkToFit="1"/>
    </xf>
    <xf numFmtId="0" fontId="50" fillId="0" borderId="11" xfId="20" applyFont="1" applyBorder="1" applyAlignment="1">
      <alignment horizontal="left" vertical="center"/>
    </xf>
    <xf numFmtId="196" fontId="23" fillId="24" borderId="16" xfId="20" applyNumberFormat="1" applyFont="1" applyFill="1" applyBorder="1" applyAlignment="1">
      <alignment horizontal="center" vertical="center" shrinkToFit="1"/>
    </xf>
    <xf numFmtId="196" fontId="23" fillId="24" borderId="17" xfId="20" applyNumberFormat="1" applyFont="1" applyFill="1" applyBorder="1" applyAlignment="1">
      <alignment horizontal="center" vertical="center" shrinkToFit="1"/>
    </xf>
    <xf numFmtId="196" fontId="23" fillId="0" borderId="20" xfId="21" applyNumberFormat="1" applyFont="1" applyBorder="1" applyAlignment="1">
      <alignment vertical="center" shrinkToFit="1"/>
    </xf>
    <xf numFmtId="0" fontId="50" fillId="0" borderId="0" xfId="20" applyFont="1">
      <alignment vertical="center"/>
    </xf>
    <xf numFmtId="196" fontId="23" fillId="24" borderId="17" xfId="20" applyNumberFormat="1" applyFont="1" applyFill="1" applyBorder="1" applyAlignment="1">
      <alignment vertical="center" shrinkToFit="1"/>
    </xf>
    <xf numFmtId="196" fontId="23" fillId="24" borderId="17" xfId="20" applyNumberFormat="1" applyFont="1" applyFill="1" applyBorder="1">
      <alignment vertical="center"/>
    </xf>
    <xf numFmtId="196" fontId="50" fillId="24" borderId="15" xfId="20" applyNumberFormat="1" applyFont="1" applyFill="1" applyBorder="1">
      <alignment vertical="center"/>
    </xf>
    <xf numFmtId="196" fontId="23" fillId="24" borderId="20" xfId="20" applyNumberFormat="1" applyFont="1" applyFill="1" applyBorder="1" applyAlignment="1">
      <alignment vertical="center" shrinkToFit="1"/>
    </xf>
    <xf numFmtId="196" fontId="23" fillId="24" borderId="21" xfId="20" applyNumberFormat="1" applyFont="1" applyFill="1" applyBorder="1" applyAlignment="1">
      <alignment horizontal="center" vertical="center" shrinkToFit="1"/>
    </xf>
    <xf numFmtId="196" fontId="24" fillId="24" borderId="17" xfId="20" applyNumberFormat="1" applyFont="1" applyFill="1" applyBorder="1" applyAlignment="1">
      <alignment horizontal="center" vertical="center" shrinkToFit="1"/>
    </xf>
    <xf numFmtId="196" fontId="23" fillId="24" borderId="55" xfId="20" applyNumberFormat="1" applyFont="1" applyFill="1" applyBorder="1" applyAlignment="1">
      <alignment vertical="center" shrinkToFit="1"/>
    </xf>
    <xf numFmtId="196" fontId="50" fillId="24" borderId="17" xfId="20" applyNumberFormat="1" applyFont="1" applyFill="1" applyBorder="1">
      <alignment vertical="center"/>
    </xf>
    <xf numFmtId="178" fontId="31" fillId="25" borderId="56" xfId="26" applyNumberFormat="1" applyFont="1" applyFill="1" applyBorder="1" applyAlignment="1">
      <alignment horizontal="right" vertical="center" wrapText="1"/>
    </xf>
    <xf numFmtId="178" fontId="31" fillId="25" borderId="57" xfId="26" applyNumberFormat="1" applyFont="1" applyFill="1" applyBorder="1" applyAlignment="1">
      <alignment horizontal="right" vertical="center" wrapText="1"/>
    </xf>
    <xf numFmtId="0" fontId="24" fillId="0" borderId="18" xfId="21" applyFont="1" applyBorder="1">
      <alignment vertical="center"/>
    </xf>
    <xf numFmtId="0" fontId="54" fillId="0" borderId="18" xfId="20" applyFont="1" applyBorder="1" applyAlignment="1">
      <alignment horizontal="left" vertical="center"/>
    </xf>
    <xf numFmtId="217" fontId="32" fillId="25" borderId="57" xfId="26" applyNumberFormat="1" applyFont="1" applyFill="1" applyBorder="1" applyAlignment="1">
      <alignment horizontal="center" vertical="center" wrapText="1"/>
    </xf>
    <xf numFmtId="190" fontId="38" fillId="26" borderId="58" xfId="26" applyNumberFormat="1" applyFont="1" applyFill="1" applyBorder="1" applyAlignment="1">
      <alignment horizontal="center" vertical="center" shrinkToFit="1"/>
    </xf>
    <xf numFmtId="192" fontId="38" fillId="26" borderId="59" xfId="26" applyNumberFormat="1" applyFont="1" applyFill="1" applyBorder="1" applyAlignment="1">
      <alignment horizontal="center" vertical="center" shrinkToFit="1"/>
    </xf>
    <xf numFmtId="217" fontId="32" fillId="25" borderId="22" xfId="26" applyNumberFormat="1" applyFont="1" applyFill="1" applyBorder="1" applyAlignment="1">
      <alignment horizontal="center" vertical="center" wrapText="1"/>
    </xf>
    <xf numFmtId="0" fontId="58" fillId="0" borderId="17" xfId="21" applyFont="1" applyBorder="1" applyAlignment="1">
      <alignment horizontal="left" vertical="center"/>
    </xf>
    <xf numFmtId="196" fontId="24" fillId="0" borderId="17" xfId="21" applyNumberFormat="1" applyFont="1" applyBorder="1" applyAlignment="1">
      <alignment horizontal="right" vertical="center" shrinkToFit="1"/>
    </xf>
    <xf numFmtId="0" fontId="23" fillId="24" borderId="21" xfId="20" applyFont="1" applyFill="1" applyBorder="1" applyAlignment="1">
      <alignment horizontal="left" vertical="center"/>
    </xf>
    <xf numFmtId="0" fontId="23" fillId="29" borderId="20" xfId="20" applyFont="1" applyFill="1" applyBorder="1" applyAlignment="1">
      <alignment horizontal="left" vertical="center"/>
    </xf>
    <xf numFmtId="196" fontId="23" fillId="29" borderId="17" xfId="20" applyNumberFormat="1" applyFont="1" applyFill="1" applyBorder="1" applyAlignment="1">
      <alignment horizontal="right" vertical="center" shrinkToFit="1"/>
    </xf>
    <xf numFmtId="0" fontId="23" fillId="29" borderId="26" xfId="20" applyFont="1" applyFill="1" applyBorder="1" applyAlignment="1">
      <alignment horizontal="left" vertical="center"/>
    </xf>
    <xf numFmtId="196" fontId="23" fillId="29" borderId="26" xfId="20" applyNumberFormat="1" applyFont="1" applyFill="1" applyBorder="1" applyAlignment="1">
      <alignment horizontal="right" vertical="center" shrinkToFit="1"/>
    </xf>
    <xf numFmtId="0" fontId="23" fillId="29" borderId="16" xfId="20" applyFont="1" applyFill="1" applyBorder="1" applyAlignment="1">
      <alignment horizontal="left" vertical="center"/>
    </xf>
    <xf numFmtId="196" fontId="23" fillId="29" borderId="16" xfId="20" applyNumberFormat="1" applyFont="1" applyFill="1" applyBorder="1" applyAlignment="1">
      <alignment horizontal="right" vertical="center" shrinkToFit="1"/>
    </xf>
    <xf numFmtId="0" fontId="54" fillId="29" borderId="26" xfId="20" applyFont="1" applyFill="1" applyBorder="1" applyAlignment="1">
      <alignment horizontal="left" vertical="center"/>
    </xf>
    <xf numFmtId="196" fontId="54" fillId="29" borderId="28" xfId="20" applyNumberFormat="1" applyFont="1" applyFill="1" applyBorder="1" applyAlignment="1">
      <alignment vertical="center" shrinkToFit="1"/>
    </xf>
    <xf numFmtId="0" fontId="24" fillId="0" borderId="21" xfId="20" applyFont="1" applyBorder="1" applyAlignment="1">
      <alignment horizontal="left" vertical="center"/>
    </xf>
    <xf numFmtId="196" fontId="23" fillId="0" borderId="17" xfId="21" applyNumberFormat="1" applyFont="1" applyBorder="1" applyAlignment="1">
      <alignment horizontal="center" vertical="center" shrinkToFit="1"/>
    </xf>
    <xf numFmtId="196" fontId="23" fillId="0" borderId="17" xfId="21" applyNumberFormat="1" applyFont="1" applyBorder="1" applyAlignment="1">
      <alignment horizontal="center" vertical="center"/>
    </xf>
    <xf numFmtId="0" fontId="50" fillId="0" borderId="17" xfId="21" applyFont="1" applyBorder="1" applyAlignment="1">
      <alignment horizontal="left" vertical="center"/>
    </xf>
    <xf numFmtId="0" fontId="56" fillId="0" borderId="21" xfId="20" applyFont="1" applyBorder="1">
      <alignment vertical="center"/>
    </xf>
    <xf numFmtId="0" fontId="54" fillId="29" borderId="19" xfId="20" applyFont="1" applyFill="1" applyBorder="1" applyAlignment="1">
      <alignment horizontal="left" vertical="center"/>
    </xf>
    <xf numFmtId="196" fontId="23" fillId="29" borderId="18" xfId="20" applyNumberFormat="1" applyFont="1" applyFill="1" applyBorder="1" applyAlignment="1">
      <alignment horizontal="right" vertical="center" shrinkToFit="1"/>
    </xf>
    <xf numFmtId="0" fontId="23" fillId="29" borderId="17" xfId="20" applyFont="1" applyFill="1" applyBorder="1" applyAlignment="1">
      <alignment horizontal="left" vertical="center"/>
    </xf>
    <xf numFmtId="196" fontId="54" fillId="29" borderId="50" xfId="20" applyNumberFormat="1" applyFont="1" applyFill="1" applyBorder="1" applyAlignment="1">
      <alignment horizontal="right" vertical="center" shrinkToFit="1"/>
    </xf>
    <xf numFmtId="0" fontId="23" fillId="29" borderId="16" xfId="21" applyFont="1" applyFill="1" applyBorder="1" applyAlignment="1">
      <alignment horizontal="left" vertical="center"/>
    </xf>
    <xf numFmtId="196" fontId="23" fillId="29" borderId="16" xfId="21" applyNumberFormat="1" applyFont="1" applyFill="1" applyBorder="1" applyAlignment="1">
      <alignment horizontal="center" vertical="center" shrinkToFit="1"/>
    </xf>
    <xf numFmtId="0" fontId="24" fillId="29" borderId="17" xfId="21" applyFont="1" applyFill="1" applyBorder="1" applyAlignment="1">
      <alignment horizontal="left" vertical="center"/>
    </xf>
    <xf numFmtId="196" fontId="23" fillId="29" borderId="17" xfId="21" applyNumberFormat="1" applyFont="1" applyFill="1" applyBorder="1" applyAlignment="1">
      <alignment horizontal="center" vertical="center" shrinkToFit="1"/>
    </xf>
    <xf numFmtId="0" fontId="23" fillId="29" borderId="17" xfId="21" applyFont="1" applyFill="1" applyBorder="1" applyAlignment="1">
      <alignment horizontal="left" vertical="center"/>
    </xf>
    <xf numFmtId="0" fontId="24" fillId="29" borderId="21" xfId="20" applyFont="1" applyFill="1" applyBorder="1" applyAlignment="1">
      <alignment horizontal="left" vertical="center"/>
    </xf>
    <xf numFmtId="196" fontId="24" fillId="29" borderId="21" xfId="20" applyNumberFormat="1" applyFont="1" applyFill="1" applyBorder="1" applyAlignment="1">
      <alignment horizontal="right" vertical="center" shrinkToFit="1"/>
    </xf>
    <xf numFmtId="0" fontId="23" fillId="29" borderId="17" xfId="20" applyFont="1" applyFill="1" applyBorder="1">
      <alignment vertical="center"/>
    </xf>
    <xf numFmtId="0" fontId="29" fillId="29" borderId="21" xfId="21" applyFont="1" applyFill="1" applyBorder="1" applyAlignment="1">
      <alignment horizontal="left" vertical="center"/>
    </xf>
    <xf numFmtId="196" fontId="23" fillId="29" borderId="21" xfId="20" applyNumberFormat="1" applyFont="1" applyFill="1" applyBorder="1" applyAlignment="1">
      <alignment horizontal="right" vertical="center" shrinkToFit="1"/>
    </xf>
    <xf numFmtId="0" fontId="23" fillId="29" borderId="20" xfId="20" applyFont="1" applyFill="1" applyBorder="1">
      <alignment vertical="center"/>
    </xf>
    <xf numFmtId="196" fontId="23" fillId="29" borderId="17" xfId="20" applyNumberFormat="1" applyFont="1" applyFill="1" applyBorder="1" applyAlignment="1">
      <alignment horizontal="right" vertical="center"/>
    </xf>
    <xf numFmtId="0" fontId="23" fillId="29" borderId="17" xfId="21" applyFont="1" applyFill="1" applyBorder="1">
      <alignment vertical="center"/>
    </xf>
    <xf numFmtId="0" fontId="23" fillId="29" borderId="21" xfId="20" applyFont="1" applyFill="1" applyBorder="1">
      <alignment vertical="center"/>
    </xf>
    <xf numFmtId="196" fontId="23" fillId="29" borderId="50" xfId="20" applyNumberFormat="1" applyFont="1" applyFill="1" applyBorder="1" applyAlignment="1">
      <alignment horizontal="right" vertical="center" shrinkToFit="1"/>
    </xf>
    <xf numFmtId="0" fontId="23" fillId="29" borderId="39" xfId="20" applyFont="1" applyFill="1" applyBorder="1" applyAlignment="1">
      <alignment horizontal="left" vertical="center"/>
    </xf>
    <xf numFmtId="0" fontId="29" fillId="29" borderId="17" xfId="20" applyFont="1" applyFill="1" applyBorder="1">
      <alignment vertical="center"/>
    </xf>
    <xf numFmtId="196" fontId="23" fillId="29" borderId="54" xfId="20" applyNumberFormat="1" applyFont="1" applyFill="1" applyBorder="1" applyAlignment="1">
      <alignment horizontal="right" vertical="center" shrinkToFit="1"/>
    </xf>
    <xf numFmtId="196" fontId="23" fillId="29" borderId="17" xfId="21" applyNumberFormat="1" applyFont="1" applyFill="1" applyBorder="1" applyAlignment="1">
      <alignment horizontal="right" vertical="center" shrinkToFit="1"/>
    </xf>
    <xf numFmtId="196" fontId="23" fillId="29" borderId="53" xfId="20" applyNumberFormat="1" applyFont="1" applyFill="1" applyBorder="1" applyAlignment="1">
      <alignment horizontal="right" vertical="center" shrinkToFit="1"/>
    </xf>
    <xf numFmtId="196" fontId="23" fillId="29" borderId="50" xfId="20" applyNumberFormat="1" applyFont="1" applyFill="1" applyBorder="1" applyAlignment="1">
      <alignment horizontal="right" vertical="center"/>
    </xf>
    <xf numFmtId="0" fontId="23" fillId="26" borderId="20" xfId="20" applyFont="1" applyFill="1" applyBorder="1" applyAlignment="1">
      <alignment horizontal="left" vertical="center"/>
    </xf>
    <xf numFmtId="196" fontId="23" fillId="26" borderId="17" xfId="20" applyNumberFormat="1" applyFont="1" applyFill="1" applyBorder="1" applyAlignment="1">
      <alignment horizontal="right" vertical="center"/>
    </xf>
    <xf numFmtId="0" fontId="24" fillId="26" borderId="18" xfId="21" applyFont="1" applyFill="1" applyBorder="1">
      <alignment vertical="center"/>
    </xf>
    <xf numFmtId="196" fontId="23" fillId="26" borderId="20" xfId="21" applyNumberFormat="1" applyFont="1" applyFill="1" applyBorder="1" applyAlignment="1">
      <alignment horizontal="right" vertical="center" shrinkToFit="1"/>
    </xf>
    <xf numFmtId="0" fontId="23" fillId="26" borderId="18" xfId="21" applyFont="1" applyFill="1" applyBorder="1">
      <alignment vertical="center"/>
    </xf>
    <xf numFmtId="0" fontId="23" fillId="26" borderId="17" xfId="21" applyFont="1" applyFill="1" applyBorder="1">
      <alignment vertical="center"/>
    </xf>
    <xf numFmtId="0" fontId="23" fillId="26" borderId="17" xfId="20" applyFont="1" applyFill="1" applyBorder="1" applyAlignment="1">
      <alignment horizontal="left" vertical="center"/>
    </xf>
    <xf numFmtId="196" fontId="23" fillId="26" borderId="18" xfId="20" applyNumberFormat="1" applyFont="1" applyFill="1" applyBorder="1" applyAlignment="1">
      <alignment horizontal="right" vertical="center"/>
    </xf>
    <xf numFmtId="0" fontId="23" fillId="26" borderId="11" xfId="20" applyFont="1" applyFill="1" applyBorder="1" applyAlignment="1">
      <alignment horizontal="left" vertical="center"/>
    </xf>
    <xf numFmtId="196" fontId="23" fillId="26" borderId="11" xfId="20" applyNumberFormat="1" applyFont="1" applyFill="1" applyBorder="1" applyAlignment="1">
      <alignment horizontal="right" vertical="center"/>
    </xf>
    <xf numFmtId="0" fontId="23" fillId="26" borderId="26" xfId="20" applyFont="1" applyFill="1" applyBorder="1" applyAlignment="1">
      <alignment horizontal="left" vertical="center"/>
    </xf>
    <xf numFmtId="196" fontId="23" fillId="26" borderId="16" xfId="20" applyNumberFormat="1" applyFont="1" applyFill="1" applyBorder="1" applyAlignment="1">
      <alignment horizontal="right" vertical="center" shrinkToFit="1"/>
    </xf>
    <xf numFmtId="196" fontId="23" fillId="26" borderId="18" xfId="20" applyNumberFormat="1" applyFont="1" applyFill="1" applyBorder="1" applyAlignment="1">
      <alignment horizontal="right" vertical="center" shrinkToFit="1"/>
    </xf>
    <xf numFmtId="0" fontId="23" fillId="26" borderId="39" xfId="20" applyFont="1" applyFill="1" applyBorder="1" applyAlignment="1">
      <alignment horizontal="left" vertical="center"/>
    </xf>
    <xf numFmtId="196" fontId="23" fillId="26" borderId="20" xfId="20" applyNumberFormat="1" applyFont="1" applyFill="1" applyBorder="1" applyAlignment="1">
      <alignment horizontal="right" vertical="center" shrinkToFit="1"/>
    </xf>
    <xf numFmtId="0" fontId="23" fillId="26" borderId="20" xfId="20" applyFont="1" applyFill="1" applyBorder="1">
      <alignment vertical="center"/>
    </xf>
    <xf numFmtId="0" fontId="23" fillId="26" borderId="18" xfId="20" applyFont="1" applyFill="1" applyBorder="1">
      <alignment vertical="center"/>
    </xf>
    <xf numFmtId="0" fontId="24" fillId="26" borderId="11" xfId="20" applyFont="1" applyFill="1" applyBorder="1">
      <alignment vertical="center"/>
    </xf>
    <xf numFmtId="196" fontId="23" fillId="26" borderId="44" xfId="20" applyNumberFormat="1" applyFont="1" applyFill="1" applyBorder="1" applyAlignment="1">
      <alignment horizontal="right" vertical="center"/>
    </xf>
    <xf numFmtId="0" fontId="23" fillId="26" borderId="16" xfId="20" applyFont="1" applyFill="1" applyBorder="1" applyAlignment="1">
      <alignment horizontal="left" vertical="center"/>
    </xf>
    <xf numFmtId="0" fontId="23" fillId="26" borderId="26" xfId="25" applyFont="1" applyFill="1" applyBorder="1" applyAlignment="1">
      <alignment horizontal="left" vertical="center"/>
    </xf>
    <xf numFmtId="196" fontId="23" fillId="26" borderId="16" xfId="25" applyNumberFormat="1" applyFont="1" applyFill="1" applyBorder="1" applyAlignment="1">
      <alignment horizontal="right" vertical="center" shrinkToFit="1"/>
    </xf>
    <xf numFmtId="196" fontId="23" fillId="26" borderId="17" xfId="21" applyNumberFormat="1" applyFont="1" applyFill="1" applyBorder="1" applyAlignment="1">
      <alignment horizontal="right" vertical="center"/>
    </xf>
    <xf numFmtId="0" fontId="29" fillId="26" borderId="17" xfId="20" applyFont="1" applyFill="1" applyBorder="1">
      <alignment vertical="center"/>
    </xf>
    <xf numFmtId="196" fontId="23" fillId="26" borderId="54" xfId="20" applyNumberFormat="1" applyFont="1" applyFill="1" applyBorder="1" applyAlignment="1">
      <alignment horizontal="right" vertical="center" shrinkToFit="1"/>
    </xf>
    <xf numFmtId="0" fontId="23" fillId="26" borderId="18" xfId="20" applyFont="1" applyFill="1" applyBorder="1" applyAlignment="1">
      <alignment horizontal="left" vertical="center"/>
    </xf>
    <xf numFmtId="196" fontId="23" fillId="26" borderId="17" xfId="20" applyNumberFormat="1" applyFont="1" applyFill="1" applyBorder="1" applyAlignment="1">
      <alignment horizontal="right" vertical="center" shrinkToFit="1"/>
    </xf>
    <xf numFmtId="196" fontId="23" fillId="26" borderId="21" xfId="21" applyNumberFormat="1" applyFont="1" applyFill="1" applyBorder="1" applyAlignment="1">
      <alignment horizontal="right" vertical="center" shrinkToFit="1"/>
    </xf>
    <xf numFmtId="0" fontId="23" fillId="26" borderId="19" xfId="20" applyFont="1" applyFill="1" applyBorder="1" applyAlignment="1">
      <alignment horizontal="left" vertical="center"/>
    </xf>
    <xf numFmtId="196" fontId="23" fillId="26" borderId="17" xfId="21" applyNumberFormat="1" applyFont="1" applyFill="1" applyBorder="1" applyAlignment="1">
      <alignment horizontal="right" vertical="center" shrinkToFit="1"/>
    </xf>
    <xf numFmtId="196" fontId="23" fillId="26" borderId="17" xfId="20" applyNumberFormat="1" applyFont="1" applyFill="1" applyBorder="1" applyAlignment="1">
      <alignment horizontal="center" vertical="center"/>
    </xf>
    <xf numFmtId="0" fontId="48" fillId="26" borderId="20" xfId="20" applyFont="1" applyFill="1" applyBorder="1" applyAlignment="1">
      <alignment horizontal="left" vertical="center"/>
    </xf>
    <xf numFmtId="196" fontId="54" fillId="26" borderId="20" xfId="20" applyNumberFormat="1" applyFont="1" applyFill="1" applyBorder="1" applyAlignment="1">
      <alignment horizontal="right" vertical="center"/>
    </xf>
    <xf numFmtId="0" fontId="23" fillId="26" borderId="20" xfId="20" applyFont="1" applyFill="1" applyBorder="1" applyAlignment="1">
      <alignment horizontal="center" vertical="center"/>
    </xf>
    <xf numFmtId="0" fontId="23" fillId="26" borderId="21" xfId="20" applyFont="1" applyFill="1" applyBorder="1">
      <alignment vertical="center"/>
    </xf>
    <xf numFmtId="0" fontId="23" fillId="26" borderId="17" xfId="20" applyFont="1" applyFill="1" applyBorder="1">
      <alignment vertical="center"/>
    </xf>
    <xf numFmtId="196" fontId="23" fillId="26" borderId="18" xfId="20" applyNumberFormat="1" applyFont="1" applyFill="1" applyBorder="1" applyAlignment="1">
      <alignment horizontal="center" vertical="center"/>
    </xf>
    <xf numFmtId="0" fontId="23" fillId="26" borderId="11" xfId="20" applyFont="1" applyFill="1" applyBorder="1">
      <alignment vertical="center"/>
    </xf>
    <xf numFmtId="196" fontId="23" fillId="26" borderId="11" xfId="20" applyNumberFormat="1" applyFont="1" applyFill="1" applyBorder="1">
      <alignment vertical="center"/>
    </xf>
    <xf numFmtId="196" fontId="23" fillId="26" borderId="16" xfId="20" applyNumberFormat="1" applyFont="1" applyFill="1" applyBorder="1" applyAlignment="1">
      <alignment vertical="center" shrinkToFit="1"/>
    </xf>
    <xf numFmtId="196" fontId="23" fillId="26" borderId="17" xfId="20" applyNumberFormat="1" applyFont="1" applyFill="1" applyBorder="1" applyAlignment="1">
      <alignment vertical="center" shrinkToFit="1"/>
    </xf>
    <xf numFmtId="0" fontId="23" fillId="26" borderId="17" xfId="21" applyFont="1" applyFill="1" applyBorder="1" applyAlignment="1">
      <alignment horizontal="left" vertical="center"/>
    </xf>
    <xf numFmtId="196" fontId="23" fillId="26" borderId="53" xfId="20" applyNumberFormat="1" applyFont="1" applyFill="1" applyBorder="1" applyAlignment="1">
      <alignment horizontal="right" vertical="center" shrinkToFit="1"/>
    </xf>
    <xf numFmtId="0" fontId="23" fillId="26" borderId="0" xfId="20" applyFont="1" applyFill="1">
      <alignment vertical="center"/>
    </xf>
    <xf numFmtId="196" fontId="23" fillId="26" borderId="17" xfId="20" applyNumberFormat="1" applyFont="1" applyFill="1" applyBorder="1">
      <alignment vertical="center"/>
    </xf>
    <xf numFmtId="0" fontId="50" fillId="26" borderId="17" xfId="20" applyFont="1" applyFill="1" applyBorder="1" applyAlignment="1">
      <alignment horizontal="left" vertical="center"/>
    </xf>
    <xf numFmtId="0" fontId="23" fillId="26" borderId="15" xfId="20" applyFont="1" applyFill="1" applyBorder="1">
      <alignment vertical="center"/>
    </xf>
    <xf numFmtId="196" fontId="50" fillId="26" borderId="15" xfId="20" applyNumberFormat="1" applyFont="1" applyFill="1" applyBorder="1">
      <alignment vertical="center"/>
    </xf>
    <xf numFmtId="0" fontId="39" fillId="0" borderId="0" xfId="26" applyFont="1" applyBorder="1" applyAlignment="1">
      <alignment horizontal="left" vertical="center" wrapText="1"/>
    </xf>
    <xf numFmtId="0" fontId="69" fillId="24" borderId="69" xfId="26" applyFont="1" applyFill="1" applyBorder="1" applyAlignment="1">
      <alignment horizontal="center" vertical="center" shrinkToFit="1"/>
    </xf>
    <xf numFmtId="0" fontId="37" fillId="24" borderId="64" xfId="26" applyFont="1" applyFill="1" applyBorder="1" applyAlignment="1">
      <alignment horizontal="center" vertical="center" shrinkToFit="1"/>
    </xf>
    <xf numFmtId="0" fontId="37" fillId="24" borderId="63" xfId="26" applyFont="1" applyFill="1" applyBorder="1" applyAlignment="1">
      <alignment horizontal="center" vertical="center" shrinkToFit="1"/>
    </xf>
    <xf numFmtId="0" fontId="69" fillId="24" borderId="63" xfId="26" applyFont="1" applyFill="1" applyBorder="1" applyAlignment="1">
      <alignment horizontal="center" vertical="center" shrinkToFit="1"/>
    </xf>
    <xf numFmtId="0" fontId="66" fillId="27" borderId="63" xfId="26" applyFont="1" applyFill="1" applyBorder="1" applyAlignment="1">
      <alignment horizontal="center" vertical="center" shrinkToFit="1"/>
    </xf>
    <xf numFmtId="0" fontId="66" fillId="27" borderId="64" xfId="26" applyFont="1" applyFill="1" applyBorder="1" applyAlignment="1">
      <alignment horizontal="center" vertical="center" shrinkToFit="1"/>
    </xf>
    <xf numFmtId="0" fontId="66" fillId="27" borderId="66" xfId="26" applyFont="1" applyFill="1" applyBorder="1" applyAlignment="1">
      <alignment horizontal="center" vertical="center" shrinkToFit="1"/>
    </xf>
    <xf numFmtId="0" fontId="63" fillId="24" borderId="71" xfId="26" applyFont="1" applyFill="1" applyBorder="1" applyAlignment="1">
      <alignment horizontal="center" vertical="center" shrinkToFit="1"/>
    </xf>
    <xf numFmtId="0" fontId="63" fillId="24" borderId="65" xfId="26" applyFont="1" applyFill="1" applyBorder="1" applyAlignment="1">
      <alignment horizontal="center" vertical="center" shrinkToFit="1"/>
    </xf>
    <xf numFmtId="0" fontId="63" fillId="24" borderId="34" xfId="26" applyFont="1" applyFill="1" applyBorder="1" applyAlignment="1">
      <alignment horizontal="center" vertical="center" shrinkToFit="1"/>
    </xf>
    <xf numFmtId="0" fontId="66" fillId="27" borderId="34" xfId="26" applyFont="1" applyFill="1" applyBorder="1" applyAlignment="1">
      <alignment horizontal="center" vertical="center" shrinkToFit="1"/>
    </xf>
    <xf numFmtId="0" fontId="66" fillId="27" borderId="65" xfId="26" applyFont="1" applyFill="1" applyBorder="1" applyAlignment="1">
      <alignment horizontal="center" vertical="center" shrinkToFit="1"/>
    </xf>
    <xf numFmtId="0" fontId="66" fillId="27" borderId="36" xfId="26" applyFont="1" applyFill="1" applyBorder="1" applyAlignment="1">
      <alignment horizontal="center" vertical="center" shrinkToFit="1"/>
    </xf>
    <xf numFmtId="0" fontId="62" fillId="24" borderId="69" xfId="26" applyFont="1" applyFill="1" applyBorder="1" applyAlignment="1">
      <alignment horizontal="center" vertical="center" shrinkToFit="1"/>
    </xf>
    <xf numFmtId="0" fontId="36" fillId="24" borderId="64" xfId="26" applyFont="1" applyFill="1" applyBorder="1" applyAlignment="1">
      <alignment horizontal="center" vertical="center" shrinkToFit="1"/>
    </xf>
    <xf numFmtId="0" fontId="62" fillId="24" borderId="63" xfId="26" applyFont="1" applyFill="1" applyBorder="1" applyAlignment="1">
      <alignment horizontal="center" vertical="center" shrinkToFit="1"/>
    </xf>
    <xf numFmtId="0" fontId="62" fillId="24" borderId="64" xfId="26" applyFont="1" applyFill="1" applyBorder="1" applyAlignment="1">
      <alignment horizontal="center" vertical="center" shrinkToFit="1"/>
    </xf>
    <xf numFmtId="0" fontId="68" fillId="24" borderId="70" xfId="26" applyFont="1" applyFill="1" applyBorder="1" applyAlignment="1">
      <alignment horizontal="center" vertical="center" shrinkToFit="1"/>
    </xf>
    <xf numFmtId="0" fontId="34" fillId="24" borderId="67" xfId="26" applyFont="1" applyFill="1" applyBorder="1" applyAlignment="1">
      <alignment horizontal="center" vertical="center" shrinkToFit="1"/>
    </xf>
    <xf numFmtId="0" fontId="34" fillId="24" borderId="61" xfId="26" applyFont="1" applyFill="1" applyBorder="1" applyAlignment="1">
      <alignment horizontal="center" vertical="center" shrinkToFit="1"/>
    </xf>
    <xf numFmtId="0" fontId="34" fillId="24" borderId="60" xfId="26" applyFont="1" applyFill="1" applyBorder="1" applyAlignment="1">
      <alignment horizontal="center" vertical="center" shrinkToFit="1"/>
    </xf>
    <xf numFmtId="0" fontId="67" fillId="24" borderId="60" xfId="26" applyFont="1" applyFill="1" applyBorder="1" applyAlignment="1">
      <alignment horizontal="center" vertical="center" shrinkToFit="1"/>
    </xf>
    <xf numFmtId="0" fontId="67" fillId="24" borderId="61" xfId="26" applyFont="1" applyFill="1" applyBorder="1" applyAlignment="1">
      <alignment horizontal="center" vertical="center" shrinkToFit="1"/>
    </xf>
    <xf numFmtId="0" fontId="66" fillId="27" borderId="60" xfId="26" applyFont="1" applyFill="1" applyBorder="1" applyAlignment="1">
      <alignment horizontal="center" vertical="center" shrinkToFit="1"/>
    </xf>
    <xf numFmtId="0" fontId="66" fillId="27" borderId="61" xfId="26" applyFont="1" applyFill="1" applyBorder="1" applyAlignment="1">
      <alignment horizontal="center" vertical="center" shrinkToFit="1"/>
    </xf>
    <xf numFmtId="0" fontId="66" fillId="27" borderId="68" xfId="26" applyFont="1" applyFill="1" applyBorder="1" applyAlignment="1">
      <alignment horizontal="center" vertical="center" shrinkToFit="1"/>
    </xf>
    <xf numFmtId="0" fontId="61" fillId="24" borderId="69" xfId="26" applyFont="1" applyFill="1" applyBorder="1" applyAlignment="1">
      <alignment horizontal="center" vertical="center" shrinkToFit="1"/>
    </xf>
    <xf numFmtId="0" fontId="35" fillId="24" borderId="64" xfId="26" applyFont="1" applyFill="1" applyBorder="1" applyAlignment="1">
      <alignment horizontal="center" vertical="center" shrinkToFit="1"/>
    </xf>
    <xf numFmtId="0" fontId="61" fillId="24" borderId="63" xfId="26" applyFont="1" applyFill="1" applyBorder="1" applyAlignment="1">
      <alignment horizontal="center" vertical="center" shrinkToFit="1"/>
    </xf>
    <xf numFmtId="0" fontId="61" fillId="24" borderId="70" xfId="26" applyFont="1" applyFill="1" applyBorder="1" applyAlignment="1">
      <alignment horizontal="center" vertical="center" shrinkToFit="1"/>
    </xf>
    <xf numFmtId="0" fontId="35" fillId="24" borderId="70" xfId="26" applyFont="1" applyFill="1" applyBorder="1" applyAlignment="1">
      <alignment horizontal="center" vertical="center" shrinkToFit="1"/>
    </xf>
    <xf numFmtId="0" fontId="65" fillId="27" borderId="63" xfId="26" applyFont="1" applyFill="1" applyBorder="1" applyAlignment="1">
      <alignment horizontal="center" vertical="center" shrinkToFit="1"/>
    </xf>
    <xf numFmtId="0" fontId="65" fillId="27" borderId="64" xfId="26" applyFont="1" applyFill="1" applyBorder="1" applyAlignment="1">
      <alignment horizontal="center" vertical="center" shrinkToFit="1"/>
    </xf>
    <xf numFmtId="0" fontId="65" fillId="27" borderId="66" xfId="26" applyFont="1" applyFill="1" applyBorder="1" applyAlignment="1">
      <alignment horizontal="center" vertical="center" shrinkToFit="1"/>
    </xf>
    <xf numFmtId="0" fontId="63" fillId="0" borderId="34" xfId="26" applyFont="1" applyBorder="1" applyAlignment="1">
      <alignment horizontal="center" vertical="center" shrinkToFit="1"/>
    </xf>
    <xf numFmtId="0" fontId="63" fillId="0" borderId="65" xfId="26" applyFont="1" applyBorder="1" applyAlignment="1">
      <alignment horizontal="center" vertical="center" shrinkToFit="1"/>
    </xf>
    <xf numFmtId="0" fontId="63" fillId="0" borderId="10" xfId="26" applyFont="1" applyBorder="1" applyAlignment="1">
      <alignment horizontal="center" vertical="center" shrinkToFit="1"/>
    </xf>
    <xf numFmtId="0" fontId="37" fillId="24" borderId="0" xfId="26" applyFont="1" applyFill="1" applyAlignment="1">
      <alignment horizontal="center" vertical="center" shrinkToFit="1"/>
    </xf>
    <xf numFmtId="0" fontId="62" fillId="24" borderId="0" xfId="26" applyFont="1" applyFill="1" applyAlignment="1">
      <alignment horizontal="center" vertical="center" shrinkToFit="1"/>
    </xf>
    <xf numFmtId="0" fontId="62" fillId="0" borderId="63" xfId="26" applyFont="1" applyBorder="1" applyAlignment="1">
      <alignment horizontal="center" vertical="center" shrinkToFit="1"/>
    </xf>
    <xf numFmtId="0" fontId="62" fillId="0" borderId="64" xfId="26" applyFont="1" applyBorder="1" applyAlignment="1">
      <alignment horizontal="center" vertical="center" shrinkToFit="1"/>
    </xf>
    <xf numFmtId="0" fontId="62" fillId="0" borderId="0" xfId="26" applyFont="1" applyAlignment="1">
      <alignment horizontal="center" vertical="center" shrinkToFit="1"/>
    </xf>
    <xf numFmtId="0" fontId="60" fillId="0" borderId="63" xfId="26" applyFont="1" applyBorder="1" applyAlignment="1">
      <alignment horizontal="center" vertical="center" shrinkToFit="1"/>
    </xf>
    <xf numFmtId="0" fontId="60" fillId="0" borderId="64" xfId="26" applyFont="1" applyBorder="1" applyAlignment="1">
      <alignment horizontal="center" vertical="center" shrinkToFit="1"/>
    </xf>
    <xf numFmtId="0" fontId="60" fillId="0" borderId="0" xfId="26" applyFont="1" applyAlignment="1">
      <alignment horizontal="center" vertical="center" shrinkToFit="1"/>
    </xf>
    <xf numFmtId="0" fontId="61" fillId="0" borderId="0" xfId="26" applyFont="1" applyAlignment="1">
      <alignment horizontal="center" vertical="center" shrinkToFit="1"/>
    </xf>
    <xf numFmtId="0" fontId="34" fillId="24" borderId="62" xfId="26" applyFont="1" applyFill="1" applyBorder="1" applyAlignment="1">
      <alignment horizontal="center" vertical="center" shrinkToFit="1"/>
    </xf>
    <xf numFmtId="0" fontId="64" fillId="0" borderId="34" xfId="26" applyFont="1" applyBorder="1" applyAlignment="1">
      <alignment horizontal="center" vertical="center" shrinkToFit="1"/>
    </xf>
    <xf numFmtId="0" fontId="64" fillId="0" borderId="10" xfId="26" applyFont="1" applyBorder="1" applyAlignment="1">
      <alignment horizontal="center" vertical="center" shrinkToFit="1"/>
    </xf>
    <xf numFmtId="0" fontId="61" fillId="0" borderId="63" xfId="26" applyFont="1" applyBorder="1" applyAlignment="1">
      <alignment horizontal="center" vertical="center" shrinkToFit="1"/>
    </xf>
    <xf numFmtId="0" fontId="61" fillId="0" borderId="64" xfId="26" applyFont="1" applyBorder="1" applyAlignment="1">
      <alignment horizontal="center" vertical="center" shrinkToFit="1"/>
    </xf>
    <xf numFmtId="0" fontId="62" fillId="24" borderId="0" xfId="26" applyFont="1" applyFill="1" applyBorder="1" applyAlignment="1">
      <alignment horizontal="center" vertical="center" shrinkToFit="1"/>
    </xf>
    <xf numFmtId="0" fontId="37" fillId="24" borderId="0" xfId="26" applyFont="1" applyFill="1" applyBorder="1" applyAlignment="1">
      <alignment horizontal="center" vertical="center" shrinkToFit="1"/>
    </xf>
    <xf numFmtId="0" fontId="60" fillId="0" borderId="0" xfId="26" applyFont="1" applyBorder="1" applyAlignment="1">
      <alignment horizontal="center" vertical="center" shrinkToFit="1"/>
    </xf>
    <xf numFmtId="0" fontId="61" fillId="0" borderId="0" xfId="26" applyFont="1" applyBorder="1" applyAlignment="1">
      <alignment horizontal="center" vertical="center" shrinkToFit="1"/>
    </xf>
    <xf numFmtId="0" fontId="62" fillId="0" borderId="0" xfId="26" applyFont="1" applyBorder="1" applyAlignment="1">
      <alignment horizontal="center" vertical="center" shrinkToFit="1"/>
    </xf>
    <xf numFmtId="0" fontId="59" fillId="0" borderId="0" xfId="26" applyFont="1" applyAlignment="1">
      <alignment horizontal="center" vertical="center"/>
    </xf>
    <xf numFmtId="0" fontId="30" fillId="0" borderId="0" xfId="26" applyFont="1" applyAlignment="1">
      <alignment horizontal="center" vertical="center"/>
    </xf>
    <xf numFmtId="0" fontId="46" fillId="0" borderId="0" xfId="26" applyFont="1" applyAlignment="1">
      <alignment horizontal="center" vertical="center"/>
    </xf>
    <xf numFmtId="0" fontId="23" fillId="0" borderId="16" xfId="20" applyFont="1" applyBorder="1" applyAlignment="1">
      <alignment horizontal="center" vertical="center" textRotation="255"/>
    </xf>
    <xf numFmtId="0" fontId="23" fillId="0" borderId="17" xfId="20" applyFont="1" applyBorder="1" applyAlignment="1">
      <alignment horizontal="center" vertical="center" textRotation="255"/>
    </xf>
    <xf numFmtId="0" fontId="47" fillId="0" borderId="11" xfId="25" applyBorder="1" applyAlignment="1">
      <alignment horizontal="center" vertical="center" textRotation="255"/>
    </xf>
    <xf numFmtId="0" fontId="23" fillId="0" borderId="26" xfId="20" applyFont="1" applyBorder="1" applyAlignment="1">
      <alignment horizontal="center" vertical="center" textRotation="255"/>
    </xf>
    <xf numFmtId="0" fontId="23" fillId="0" borderId="39" xfId="20" applyFont="1" applyBorder="1" applyAlignment="1">
      <alignment horizontal="center" vertical="center" textRotation="255"/>
    </xf>
    <xf numFmtId="0" fontId="23" fillId="0" borderId="15" xfId="20" applyFont="1" applyBorder="1" applyAlignment="1">
      <alignment horizontal="center" vertical="center" textRotation="255"/>
    </xf>
    <xf numFmtId="0" fontId="54" fillId="0" borderId="26" xfId="20" applyFont="1" applyBorder="1" applyAlignment="1">
      <alignment horizontal="center" vertical="center" textRotation="255"/>
    </xf>
    <xf numFmtId="0" fontId="54" fillId="0" borderId="39" xfId="20" applyFont="1" applyBorder="1" applyAlignment="1">
      <alignment horizontal="center" vertical="center" textRotation="255"/>
    </xf>
    <xf numFmtId="0" fontId="54" fillId="0" borderId="15" xfId="20" applyFont="1" applyBorder="1" applyAlignment="1">
      <alignment horizontal="center" vertical="center" textRotation="255"/>
    </xf>
    <xf numFmtId="0" fontId="47" fillId="0" borderId="15" xfId="25" applyBorder="1" applyAlignment="1">
      <alignment horizontal="center" vertical="center" textRotation="255"/>
    </xf>
    <xf numFmtId="0" fontId="23" fillId="29" borderId="26" xfId="20" applyFont="1" applyFill="1" applyBorder="1" applyAlignment="1">
      <alignment horizontal="center" vertical="center" textRotation="255"/>
    </xf>
    <xf numFmtId="0" fontId="23" fillId="29" borderId="39" xfId="20" applyFont="1" applyFill="1" applyBorder="1" applyAlignment="1">
      <alignment horizontal="center" vertical="center" textRotation="255"/>
    </xf>
    <xf numFmtId="0" fontId="23" fillId="29" borderId="15" xfId="20" applyFont="1" applyFill="1" applyBorder="1" applyAlignment="1">
      <alignment horizontal="center" vertical="center" textRotation="255"/>
    </xf>
    <xf numFmtId="0" fontId="23" fillId="0" borderId="25" xfId="20" applyFont="1" applyBorder="1" applyAlignment="1">
      <alignment horizontal="center" vertical="center" textRotation="255"/>
    </xf>
    <xf numFmtId="0" fontId="23" fillId="0" borderId="74" xfId="20" applyFont="1" applyBorder="1" applyAlignment="1">
      <alignment horizontal="center" vertical="center" textRotation="255"/>
    </xf>
    <xf numFmtId="0" fontId="4" fillId="0" borderId="15" xfId="24" applyBorder="1" applyAlignment="1">
      <alignment horizontal="center" vertical="center" textRotation="255"/>
    </xf>
    <xf numFmtId="0" fontId="0" fillId="0" borderId="39" xfId="0" applyBorder="1" applyAlignment="1">
      <alignment horizontal="center" vertical="center" textRotation="255"/>
    </xf>
    <xf numFmtId="0" fontId="23" fillId="0" borderId="18" xfId="20" applyFont="1" applyBorder="1" applyAlignment="1">
      <alignment horizontal="center" vertical="center" textRotation="255"/>
    </xf>
    <xf numFmtId="0" fontId="0" fillId="0" borderId="15" xfId="0" applyBorder="1" applyAlignment="1">
      <alignment horizontal="center" vertical="center" textRotation="255"/>
    </xf>
    <xf numFmtId="0" fontId="23" fillId="24" borderId="72" xfId="20" applyFont="1" applyFill="1" applyBorder="1" applyAlignment="1">
      <alignment horizontal="center" vertical="center"/>
    </xf>
    <xf numFmtId="0" fontId="23" fillId="24" borderId="47" xfId="20" applyFont="1" applyFill="1" applyBorder="1" applyAlignment="1">
      <alignment horizontal="center" vertical="center"/>
    </xf>
    <xf numFmtId="0" fontId="23" fillId="24" borderId="26" xfId="20" applyFont="1" applyFill="1" applyBorder="1" applyAlignment="1">
      <alignment horizontal="center" vertical="center" textRotation="255"/>
    </xf>
    <xf numFmtId="0" fontId="23" fillId="24" borderId="15" xfId="20" applyFont="1" applyFill="1" applyBorder="1" applyAlignment="1">
      <alignment horizontal="center" vertical="center" textRotation="255"/>
    </xf>
    <xf numFmtId="0" fontId="41" fillId="24" borderId="0" xfId="21" applyFont="1" applyFill="1" applyAlignment="1">
      <alignment horizontal="left" vertical="center"/>
    </xf>
    <xf numFmtId="0" fontId="70" fillId="24" borderId="0" xfId="20" applyFont="1" applyFill="1" applyAlignment="1">
      <alignment horizontal="center" vertical="center" wrapText="1"/>
    </xf>
    <xf numFmtId="0" fontId="70" fillId="24" borderId="0" xfId="20" applyFont="1" applyFill="1" applyAlignment="1">
      <alignment horizontal="center" vertical="center"/>
    </xf>
    <xf numFmtId="0" fontId="70" fillId="24" borderId="10" xfId="20" applyFont="1" applyFill="1" applyBorder="1" applyAlignment="1">
      <alignment horizontal="center" vertical="center"/>
    </xf>
    <xf numFmtId="0" fontId="43" fillId="24" borderId="0" xfId="21" applyFont="1" applyFill="1" applyAlignment="1">
      <alignment horizontal="left" vertical="center"/>
    </xf>
    <xf numFmtId="0" fontId="44" fillId="24" borderId="0" xfId="20" applyFont="1" applyFill="1" applyAlignment="1">
      <alignment horizontal="center" vertical="center"/>
    </xf>
    <xf numFmtId="0" fontId="23" fillId="0" borderId="27" xfId="20" applyFont="1" applyBorder="1" applyAlignment="1">
      <alignment horizontal="center" vertical="center" textRotation="255"/>
    </xf>
    <xf numFmtId="0" fontId="23" fillId="0" borderId="30" xfId="20" applyFont="1" applyBorder="1" applyAlignment="1">
      <alignment horizontal="center" vertical="center" textRotation="255"/>
    </xf>
    <xf numFmtId="0" fontId="23" fillId="24" borderId="73" xfId="20" applyFont="1" applyFill="1" applyBorder="1" applyAlignment="1">
      <alignment horizontal="center" vertical="center"/>
    </xf>
    <xf numFmtId="0" fontId="45" fillId="24" borderId="56" xfId="20" applyFont="1" applyFill="1" applyBorder="1" applyAlignment="1">
      <alignment horizontal="center" vertical="center"/>
    </xf>
    <xf numFmtId="0" fontId="45" fillId="24" borderId="57" xfId="20" applyFont="1" applyFill="1" applyBorder="1" applyAlignment="1">
      <alignment horizontal="center" vertical="center"/>
    </xf>
    <xf numFmtId="0" fontId="45" fillId="24" borderId="33" xfId="20" applyFont="1" applyFill="1" applyBorder="1" applyAlignment="1">
      <alignment horizontal="center" vertical="center"/>
    </xf>
    <xf numFmtId="0" fontId="23" fillId="26" borderId="26" xfId="20" applyFont="1" applyFill="1" applyBorder="1" applyAlignment="1">
      <alignment horizontal="center" vertical="center" textRotation="255"/>
    </xf>
    <xf numFmtId="0" fontId="23" fillId="26" borderId="39" xfId="20" applyFont="1" applyFill="1" applyBorder="1" applyAlignment="1">
      <alignment horizontal="center" vertical="center" textRotation="255"/>
    </xf>
    <xf numFmtId="0" fontId="23" fillId="26" borderId="15" xfId="20" applyFont="1" applyFill="1" applyBorder="1" applyAlignment="1">
      <alignment horizontal="center" vertical="center" textRotation="255"/>
    </xf>
    <xf numFmtId="0" fontId="23" fillId="24" borderId="39" xfId="20" applyFont="1" applyFill="1" applyBorder="1" applyAlignment="1">
      <alignment horizontal="center" vertical="center" textRotation="255"/>
    </xf>
    <xf numFmtId="0" fontId="4" fillId="0" borderId="15" xfId="0" applyFont="1" applyBorder="1" applyAlignment="1">
      <alignment horizontal="center" vertical="center" textRotation="255"/>
    </xf>
    <xf numFmtId="0" fontId="23" fillId="24" borderId="26" xfId="20" applyFont="1" applyFill="1" applyBorder="1" applyAlignment="1">
      <alignment horizontal="left" vertical="center" textRotation="255"/>
    </xf>
    <xf numFmtId="0" fontId="23" fillId="24" borderId="39" xfId="20" applyFont="1" applyFill="1" applyBorder="1" applyAlignment="1">
      <alignment horizontal="left" vertical="center" textRotation="255"/>
    </xf>
    <xf numFmtId="0" fontId="71" fillId="24" borderId="15" xfId="25" applyFont="1" applyFill="1" applyBorder="1" applyAlignment="1">
      <alignment horizontal="left" vertical="center" textRotation="255"/>
    </xf>
    <xf numFmtId="0" fontId="0" fillId="24" borderId="15" xfId="0" applyFill="1" applyBorder="1" applyAlignment="1">
      <alignment horizontal="left" vertical="center" textRotation="255"/>
    </xf>
    <xf numFmtId="0" fontId="54" fillId="29" borderId="26" xfId="20" applyFont="1" applyFill="1" applyBorder="1" applyAlignment="1">
      <alignment horizontal="center" vertical="center" textRotation="255"/>
    </xf>
    <xf numFmtId="0" fontId="54" fillId="29" borderId="39" xfId="20" applyFont="1" applyFill="1" applyBorder="1" applyAlignment="1">
      <alignment horizontal="center" vertical="center" textRotation="255"/>
    </xf>
    <xf numFmtId="0" fontId="54" fillId="29" borderId="15" xfId="20" applyFont="1" applyFill="1" applyBorder="1" applyAlignment="1">
      <alignment horizontal="center" vertical="center" textRotation="255"/>
    </xf>
    <xf numFmtId="0" fontId="24" fillId="0" borderId="26" xfId="20" applyFont="1" applyBorder="1" applyAlignment="1">
      <alignment horizontal="center" vertical="center" textRotation="255"/>
    </xf>
    <xf numFmtId="0" fontId="4" fillId="0" borderId="39" xfId="0" applyFont="1" applyBorder="1" applyAlignment="1">
      <alignment horizontal="center" vertical="center" textRotation="255"/>
    </xf>
  </cellXfs>
  <cellStyles count="54">
    <cellStyle name="20% - 輔色1" xfId="1" builtinId="30" customBuiltin="1"/>
    <cellStyle name="20% - 輔色2" xfId="2" builtinId="34" customBuiltin="1"/>
    <cellStyle name="20% - 輔色3" xfId="3" builtinId="38" customBuiltin="1"/>
    <cellStyle name="20% - 輔色4" xfId="4" builtinId="42" customBuiltin="1"/>
    <cellStyle name="20% - 輔色5" xfId="5" builtinId="46" customBuiltin="1"/>
    <cellStyle name="20% - 輔色6" xfId="6" builtinId="50" customBuiltin="1"/>
    <cellStyle name="40% - 輔色1" xfId="7" builtinId="31" customBuiltin="1"/>
    <cellStyle name="40% - 輔色2" xfId="8" builtinId="35" customBuiltin="1"/>
    <cellStyle name="40% - 輔色3" xfId="9" builtinId="39" customBuiltin="1"/>
    <cellStyle name="40% - 輔色4" xfId="10" builtinId="43" customBuiltin="1"/>
    <cellStyle name="40% - 輔色5" xfId="11" builtinId="47" customBuiltin="1"/>
    <cellStyle name="40% - 輔色6" xfId="12" builtinId="51" customBuiltin="1"/>
    <cellStyle name="60% - 輔色1" xfId="13" builtinId="32" customBuiltin="1"/>
    <cellStyle name="60% - 輔色2" xfId="14" builtinId="36" customBuiltin="1"/>
    <cellStyle name="60% - 輔色3" xfId="15" builtinId="40" customBuiltin="1"/>
    <cellStyle name="60% - 輔色4" xfId="16" builtinId="44" customBuiltin="1"/>
    <cellStyle name="60% - 輔色5" xfId="17" builtinId="48" customBuiltin="1"/>
    <cellStyle name="60% - 輔色6" xfId="18" builtinId="52" customBuiltin="1"/>
    <cellStyle name="一般" xfId="0" builtinId="0"/>
    <cellStyle name="一般 2" xfId="19"/>
    <cellStyle name="一般 2 2" xfId="20"/>
    <cellStyle name="一般 2 2 2" xfId="21"/>
    <cellStyle name="一般 2 3" xfId="22"/>
    <cellStyle name="一般 2 4" xfId="23"/>
    <cellStyle name="一般 2 5" xfId="24"/>
    <cellStyle name="一般 3" xfId="25"/>
    <cellStyle name="一般 3 2" xfId="26"/>
    <cellStyle name="一般 3 2 2" xfId="27"/>
    <cellStyle name="一般 4" xfId="28"/>
    <cellStyle name="一般 5" xfId="29"/>
    <cellStyle name="一般_嘉陽--3月菜單_9月" xfId="30"/>
    <cellStyle name="中等" xfId="31" builtinId="28" customBuiltin="1"/>
    <cellStyle name="合計" xfId="32" builtinId="25" customBuiltin="1"/>
    <cellStyle name="好" xfId="33" builtinId="26" customBuiltin="1"/>
    <cellStyle name="計算方式" xfId="34" builtinId="22" customBuiltin="1"/>
    <cellStyle name="連結的儲存格" xfId="35" builtinId="24" customBuiltin="1"/>
    <cellStyle name="備註" xfId="36" builtinId="10" customBuiltin="1"/>
    <cellStyle name="說明文字" xfId="37" builtinId="53" customBuiltin="1"/>
    <cellStyle name="輔色1" xfId="38" builtinId="29" customBuiltin="1"/>
    <cellStyle name="輔色2" xfId="39" builtinId="33" customBuiltin="1"/>
    <cellStyle name="輔色3" xfId="40" builtinId="37" customBuiltin="1"/>
    <cellStyle name="輔色4" xfId="41" builtinId="41" customBuiltin="1"/>
    <cellStyle name="輔色5" xfId="42" builtinId="45" customBuiltin="1"/>
    <cellStyle name="輔色6" xfId="43" builtinId="49" customBuiltin="1"/>
    <cellStyle name="標題" xfId="44" builtinId="15" customBuiltin="1"/>
    <cellStyle name="標題 1" xfId="45" builtinId="16" customBuiltin="1"/>
    <cellStyle name="標題 2" xfId="46" builtinId="17" customBuiltin="1"/>
    <cellStyle name="標題 3" xfId="47" builtinId="18" customBuiltin="1"/>
    <cellStyle name="標題 4" xfId="48" builtinId="19" customBuiltin="1"/>
    <cellStyle name="輸入" xfId="49" builtinId="20" customBuiltin="1"/>
    <cellStyle name="輸出" xfId="50" builtinId="21" customBuiltin="1"/>
    <cellStyle name="檢查儲存格" xfId="51" builtinId="23" customBuiltin="1"/>
    <cellStyle name="壞" xfId="52" builtinId="27" customBuiltin="1"/>
    <cellStyle name="警告文字" xfId="53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400050</xdr:colOff>
      <xdr:row>0</xdr:row>
      <xdr:rowOff>95250</xdr:rowOff>
    </xdr:from>
    <xdr:to>
      <xdr:col>6</xdr:col>
      <xdr:colOff>628650</xdr:colOff>
      <xdr:row>1</xdr:row>
      <xdr:rowOff>533400</xdr:rowOff>
    </xdr:to>
    <xdr:pic>
      <xdr:nvPicPr>
        <xdr:cNvPr id="77325" name="Picture 3" descr="haccp logo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11842" t="10469" r="64328" b="49820"/>
        <a:stretch>
          <a:fillRect/>
        </a:stretch>
      </xdr:blipFill>
      <xdr:spPr bwMode="auto">
        <a:xfrm>
          <a:off x="4848225" y="95250"/>
          <a:ext cx="981075" cy="1019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202131</xdr:colOff>
      <xdr:row>0</xdr:row>
      <xdr:rowOff>510450</xdr:rowOff>
    </xdr:from>
    <xdr:ext cx="4246741" cy="279428"/>
    <xdr:sp macro="" textlink="">
      <xdr:nvSpPr>
        <xdr:cNvPr id="3" name="文字方塊 2"/>
        <xdr:cNvSpPr txBox="1"/>
      </xdr:nvSpPr>
      <xdr:spPr>
        <a:xfrm>
          <a:off x="202131" y="510450"/>
          <a:ext cx="4246741" cy="27942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ctr">
          <a:noAutofit/>
        </a:bodyPr>
        <a:lstStyle/>
        <a:p>
          <a:pPr algn="ctr"/>
          <a:r>
            <a:rPr lang="zh-TW" altLang="en-US" sz="1400">
              <a:solidFill>
                <a:srgbClr val="9900CC"/>
              </a:solidFill>
              <a:ea typeface="文鼎粗行楷" pitchFamily="49" charset="-120"/>
            </a:rPr>
            <a:t>衛生署</a:t>
          </a:r>
          <a:r>
            <a:rPr lang="en-US" altLang="zh-TW" sz="1400">
              <a:solidFill>
                <a:srgbClr val="9900CC"/>
              </a:solidFill>
              <a:ea typeface="文鼎粗行楷" pitchFamily="49" charset="-120"/>
            </a:rPr>
            <a:t>HACCP</a:t>
          </a:r>
          <a:r>
            <a:rPr lang="zh-TW" altLang="en-US" sz="1400">
              <a:solidFill>
                <a:srgbClr val="9900CC"/>
              </a:solidFill>
              <a:ea typeface="文鼎粗行楷" pitchFamily="49" charset="-120"/>
            </a:rPr>
            <a:t>認證優良餐盒食品工廠衛評餐製字</a:t>
          </a:r>
          <a:r>
            <a:rPr lang="en-US" altLang="zh-TW" sz="1400">
              <a:solidFill>
                <a:srgbClr val="9900CC"/>
              </a:solidFill>
              <a:ea typeface="文鼎粗行楷" pitchFamily="49" charset="-120"/>
            </a:rPr>
            <a:t>029</a:t>
          </a:r>
          <a:r>
            <a:rPr lang="zh-TW" altLang="en-US" sz="1400">
              <a:solidFill>
                <a:srgbClr val="9900CC"/>
              </a:solidFill>
              <a:ea typeface="文鼎粗行楷" pitchFamily="49" charset="-120"/>
            </a:rPr>
            <a:t>號</a:t>
          </a:r>
        </a:p>
      </xdr:txBody>
    </xdr:sp>
    <xdr:clientData/>
  </xdr:oneCellAnchor>
  <xdr:twoCellAnchor>
    <xdr:from>
      <xdr:col>0</xdr:col>
      <xdr:colOff>244991</xdr:colOff>
      <xdr:row>1</xdr:row>
      <xdr:rowOff>345627</xdr:rowOff>
    </xdr:from>
    <xdr:to>
      <xdr:col>5</xdr:col>
      <xdr:colOff>80350</xdr:colOff>
      <xdr:row>2</xdr:row>
      <xdr:rowOff>39876</xdr:rowOff>
    </xdr:to>
    <xdr:sp macro="" textlink="">
      <xdr:nvSpPr>
        <xdr:cNvPr id="4" name="文字方塊 3"/>
        <xdr:cNvSpPr txBox="1"/>
      </xdr:nvSpPr>
      <xdr:spPr>
        <a:xfrm>
          <a:off x="252611" y="913659"/>
          <a:ext cx="4260773" cy="27701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b"/>
        <a:lstStyle/>
        <a:p>
          <a:pPr algn="ctr">
            <a:lnSpc>
              <a:spcPts val="1300"/>
            </a:lnSpc>
            <a:spcBef>
              <a:spcPts val="200"/>
            </a:spcBef>
            <a:spcAft>
              <a:spcPts val="200"/>
            </a:spcAft>
          </a:pPr>
          <a:r>
            <a:rPr lang="zh-TW" altLang="en-US" sz="1000">
              <a:solidFill>
                <a:srgbClr val="0000CC"/>
              </a:solidFill>
              <a:latin typeface="華康仿宋體W6(P)" panose="02020600000000000000" pitchFamily="18" charset="-120"/>
              <a:ea typeface="華康仿宋體W6(P)" panose="02020600000000000000" pitchFamily="18" charset="-120"/>
            </a:rPr>
            <a:t>服務專線</a:t>
          </a:r>
          <a:r>
            <a:rPr lang="en-US" altLang="zh-TW" sz="1000">
              <a:solidFill>
                <a:srgbClr val="0000CC"/>
              </a:solidFill>
              <a:latin typeface="華康仿宋體W6(P)" panose="02020600000000000000" pitchFamily="18" charset="-120"/>
              <a:ea typeface="華康仿宋體W6(P)" panose="02020600000000000000" pitchFamily="18" charset="-120"/>
            </a:rPr>
            <a:t>:04-26</a:t>
          </a:r>
          <a:r>
            <a:rPr lang="zh-TW" altLang="en-US" sz="1000">
              <a:solidFill>
                <a:srgbClr val="0000CC"/>
              </a:solidFill>
              <a:latin typeface="華康仿宋體W6(P)" panose="02020600000000000000" pitchFamily="18" charset="-120"/>
              <a:ea typeface="華康仿宋體W6(P)" panose="02020600000000000000" pitchFamily="18" charset="-120"/>
            </a:rPr>
            <a:t>毛</a:t>
          </a:r>
          <a:r>
            <a:rPr lang="en-US" altLang="zh-TW" sz="1000">
              <a:solidFill>
                <a:srgbClr val="0000CC"/>
              </a:solidFill>
              <a:latin typeface="華康仿宋體W6(P)" panose="02020600000000000000" pitchFamily="18" charset="-120"/>
              <a:ea typeface="華康仿宋體W6(P)" panose="02020600000000000000" pitchFamily="18" charset="-120"/>
            </a:rPr>
            <a:t>869280</a:t>
          </a:r>
          <a:r>
            <a:rPr lang="zh-TW" altLang="en-US" sz="1000">
              <a:solidFill>
                <a:srgbClr val="0000CC"/>
              </a:solidFill>
              <a:latin typeface="華康仿宋體W6(P)" panose="02020600000000000000" pitchFamily="18" charset="-120"/>
              <a:ea typeface="華康仿宋體W6(P)" panose="02020600000000000000" pitchFamily="18" charset="-120"/>
            </a:rPr>
            <a:t>   傳真熱線</a:t>
          </a:r>
          <a:r>
            <a:rPr lang="en-US" altLang="zh-TW" sz="1000">
              <a:solidFill>
                <a:srgbClr val="0000CC"/>
              </a:solidFill>
              <a:latin typeface="華康仿宋體W6(P)" panose="02020600000000000000" pitchFamily="18" charset="-120"/>
              <a:ea typeface="華康仿宋體W6(P)" panose="02020600000000000000" pitchFamily="18" charset="-120"/>
            </a:rPr>
            <a:t>:04-26889980</a:t>
          </a:r>
          <a:r>
            <a:rPr lang="zh-TW" altLang="en-US" sz="1000">
              <a:solidFill>
                <a:srgbClr val="0000CC"/>
              </a:solidFill>
              <a:latin typeface="華康仿宋體W6(P)" panose="02020600000000000000" pitchFamily="18" charset="-120"/>
              <a:ea typeface="華康仿宋體W6(P)" panose="02020600000000000000" pitchFamily="18" charset="-120"/>
            </a:rPr>
            <a:t>   歡迎同學踴躍訂購</a:t>
          </a:r>
          <a:r>
            <a:rPr lang="en-US" altLang="zh-TW" sz="1000">
              <a:solidFill>
                <a:srgbClr val="0000CC"/>
              </a:solidFill>
              <a:latin typeface="華康仿宋體W6(P)" panose="02020600000000000000" pitchFamily="18" charset="-120"/>
              <a:ea typeface="華康仿宋體W6(P)" panose="02020600000000000000" pitchFamily="18" charset="-120"/>
            </a:rPr>
            <a:t>!!!</a:t>
          </a:r>
        </a:p>
      </xdr:txBody>
    </xdr:sp>
    <xdr:clientData/>
  </xdr:twoCellAnchor>
  <xdr:twoCellAnchor editAs="oneCell">
    <xdr:from>
      <xdr:col>6</xdr:col>
      <xdr:colOff>704850</xdr:colOff>
      <xdr:row>0</xdr:row>
      <xdr:rowOff>28575</xdr:rowOff>
    </xdr:from>
    <xdr:to>
      <xdr:col>8</xdr:col>
      <xdr:colOff>38100</xdr:colOff>
      <xdr:row>1</xdr:row>
      <xdr:rowOff>571500</xdr:rowOff>
    </xdr:to>
    <xdr:pic>
      <xdr:nvPicPr>
        <xdr:cNvPr id="77328" name="圖片 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05500" y="28575"/>
          <a:ext cx="1066800" cy="1123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75811</xdr:colOff>
      <xdr:row>1</xdr:row>
      <xdr:rowOff>138745</xdr:rowOff>
    </xdr:from>
    <xdr:ext cx="4013578" cy="267542"/>
    <xdr:sp macro="" textlink="">
      <xdr:nvSpPr>
        <xdr:cNvPr id="6" name="文字方塊 5"/>
        <xdr:cNvSpPr txBox="1"/>
      </xdr:nvSpPr>
      <xdr:spPr>
        <a:xfrm>
          <a:off x="75811" y="719538"/>
          <a:ext cx="4013578" cy="26754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ctr">
          <a:noAutofit/>
        </a:bodyPr>
        <a:lstStyle/>
        <a:p>
          <a:pPr algn="ctr"/>
          <a:r>
            <a:rPr lang="zh-TW" altLang="en-US" sz="1400" b="1">
              <a:solidFill>
                <a:srgbClr val="FF0000"/>
              </a:solidFill>
              <a:ea typeface="文鼎粗行楷" pitchFamily="49" charset="-120"/>
            </a:rPr>
            <a:t>本 工 廠 使 用 台 灣 豬 肉</a:t>
          </a:r>
        </a:p>
      </xdr:txBody>
    </xdr:sp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admin\Downloads\A.&#20844;&#29256;114&#24180;11&#26376;&#33756;&#21934;-&#39640;&#20013;(&#20844;&#29256;)-&#27599;&#36913;&#29980;&#28271;%20-%20&#35079;&#35069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admin\Downloads\A.&#20844;&#29256;114&#24180;11&#26376;&#33756;&#21934;-&#25991;&#26124;&#22283;&#23567;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1月 (114)"/>
      <sheetName val="10"/>
      <sheetName val="11"/>
      <sheetName val="12"/>
      <sheetName val="13"/>
    </sheetNames>
    <sheetDataSet>
      <sheetData sheetId="0"/>
      <sheetData sheetId="1">
        <row r="26">
          <cell r="T26">
            <v>25</v>
          </cell>
        </row>
      </sheetData>
      <sheetData sheetId="2"/>
      <sheetData sheetId="3"/>
      <sheetData sheetId="4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1月 (114)"/>
      <sheetName val="10"/>
      <sheetName val="11"/>
      <sheetName val="12"/>
      <sheetName val="13"/>
    </sheetNames>
    <sheetDataSet>
      <sheetData sheetId="0"/>
      <sheetData sheetId="1"/>
      <sheetData sheetId="2"/>
      <sheetData sheetId="3"/>
      <sheetData sheetId="4">
        <row r="26">
          <cell r="T26">
            <v>23</v>
          </cell>
        </row>
        <row r="42">
          <cell r="T42">
            <v>28.2</v>
          </cell>
        </row>
      </sheetData>
    </sheetDataSet>
  </externalBook>
</externalLink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49"/>
  <sheetViews>
    <sheetView tabSelected="1" view="pageBreakPreview" zoomScaleNormal="100" zoomScaleSheetLayoutView="100" workbookViewId="0">
      <selection activeCell="I2" sqref="I2:J2"/>
    </sheetView>
  </sheetViews>
  <sheetFormatPr defaultColWidth="8.875" defaultRowHeight="16.5"/>
  <cols>
    <col min="1" max="1" width="12.875" style="54" customWidth="1"/>
    <col min="2" max="2" width="9.875" style="53" customWidth="1"/>
    <col min="3" max="3" width="12.875" style="54" customWidth="1"/>
    <col min="4" max="4" width="9.875" style="53" customWidth="1"/>
    <col min="5" max="5" width="12.875" style="54" customWidth="1"/>
    <col min="6" max="6" width="9.875" style="53" customWidth="1"/>
    <col min="7" max="7" width="12.875" style="54" customWidth="1"/>
    <col min="8" max="8" width="9.875" style="53" customWidth="1"/>
    <col min="9" max="9" width="12.875" style="54" customWidth="1"/>
    <col min="10" max="10" width="9.875" style="53" customWidth="1"/>
    <col min="11" max="11" width="8.875" style="4"/>
    <col min="12" max="12" width="9.125" style="4" customWidth="1"/>
    <col min="13" max="16384" width="8.875" style="4"/>
  </cols>
  <sheetData>
    <row r="1" spans="1:16" ht="45.95" customHeight="1">
      <c r="A1" s="458" t="s">
        <v>94</v>
      </c>
      <c r="B1" s="458"/>
      <c r="C1" s="458"/>
      <c r="D1" s="458"/>
      <c r="E1" s="458"/>
      <c r="H1" s="8"/>
      <c r="I1" s="459" t="s">
        <v>125</v>
      </c>
      <c r="J1" s="459"/>
    </row>
    <row r="2" spans="1:16" ht="45.95" customHeight="1" thickBot="1">
      <c r="H2" s="55"/>
      <c r="I2" s="460" t="s">
        <v>272</v>
      </c>
      <c r="J2" s="460"/>
      <c r="K2"/>
      <c r="L2"/>
      <c r="M2"/>
      <c r="N2" s="56"/>
      <c r="O2"/>
      <c r="P2"/>
    </row>
    <row r="3" spans="1:16" s="61" customFormat="1" ht="24" customHeight="1" thickBot="1">
      <c r="A3" s="304">
        <v>45964</v>
      </c>
      <c r="B3" s="71">
        <f>A3</f>
        <v>45964</v>
      </c>
      <c r="C3" s="305">
        <f>A3+1</f>
        <v>45965</v>
      </c>
      <c r="D3" s="308">
        <f>C3</f>
        <v>45965</v>
      </c>
      <c r="E3" s="304">
        <f>C3+1</f>
        <v>45966</v>
      </c>
      <c r="F3" s="71">
        <f>E3</f>
        <v>45966</v>
      </c>
      <c r="G3" s="305">
        <f>E3+1</f>
        <v>45967</v>
      </c>
      <c r="H3" s="308">
        <f>G3</f>
        <v>45967</v>
      </c>
      <c r="I3" s="304">
        <f>G3+1</f>
        <v>45968</v>
      </c>
      <c r="J3" s="71">
        <f>I3</f>
        <v>45968</v>
      </c>
      <c r="K3" s="60"/>
      <c r="L3" s="60"/>
      <c r="M3" s="60"/>
      <c r="N3" s="60"/>
      <c r="O3" s="60"/>
      <c r="P3" s="60"/>
    </row>
    <row r="4" spans="1:16" s="5" customFormat="1" ht="24" customHeight="1">
      <c r="A4" s="422" t="s">
        <v>102</v>
      </c>
      <c r="B4" s="421"/>
      <c r="C4" s="422" t="s">
        <v>108</v>
      </c>
      <c r="D4" s="448"/>
      <c r="E4" s="422" t="s">
        <v>126</v>
      </c>
      <c r="F4" s="421"/>
      <c r="G4" s="448" t="s">
        <v>103</v>
      </c>
      <c r="H4" s="448"/>
      <c r="I4" s="422" t="s">
        <v>104</v>
      </c>
      <c r="J4" s="421"/>
      <c r="K4"/>
      <c r="L4"/>
      <c r="M4"/>
      <c r="N4"/>
      <c r="O4"/>
      <c r="P4"/>
    </row>
    <row r="5" spans="1:16" s="9" customFormat="1" ht="26.1" customHeight="1">
      <c r="A5" s="444" t="s">
        <v>184</v>
      </c>
      <c r="B5" s="445"/>
      <c r="C5" s="444" t="s">
        <v>309</v>
      </c>
      <c r="D5" s="455"/>
      <c r="E5" s="451" t="s">
        <v>323</v>
      </c>
      <c r="F5" s="452"/>
      <c r="G5" s="444" t="s">
        <v>324</v>
      </c>
      <c r="H5" s="445"/>
      <c r="I5" s="444" t="s">
        <v>97</v>
      </c>
      <c r="J5" s="445"/>
      <c r="K5"/>
      <c r="L5"/>
      <c r="M5"/>
      <c r="N5"/>
      <c r="O5"/>
      <c r="P5"/>
    </row>
    <row r="6" spans="1:16" s="5" customFormat="1" ht="24" customHeight="1">
      <c r="A6" s="441" t="s">
        <v>60</v>
      </c>
      <c r="B6" s="442"/>
      <c r="C6" s="441" t="s">
        <v>129</v>
      </c>
      <c r="D6" s="457"/>
      <c r="E6" s="441" t="s">
        <v>72</v>
      </c>
      <c r="F6" s="442"/>
      <c r="G6" s="457" t="s">
        <v>128</v>
      </c>
      <c r="H6" s="457"/>
      <c r="I6" s="441" t="s">
        <v>66</v>
      </c>
      <c r="J6" s="442"/>
      <c r="K6"/>
      <c r="L6"/>
      <c r="M6"/>
      <c r="N6"/>
      <c r="O6"/>
      <c r="P6"/>
    </row>
    <row r="7" spans="1:16" s="5" customFormat="1" ht="24" customHeight="1">
      <c r="A7" s="417" t="s">
        <v>99</v>
      </c>
      <c r="B7" s="418"/>
      <c r="C7" s="417" t="s">
        <v>111</v>
      </c>
      <c r="D7" s="453"/>
      <c r="E7" s="417" t="s">
        <v>280</v>
      </c>
      <c r="F7" s="418"/>
      <c r="G7" s="453" t="s">
        <v>59</v>
      </c>
      <c r="H7" s="453"/>
      <c r="I7" s="417" t="s">
        <v>185</v>
      </c>
      <c r="J7" s="418"/>
      <c r="K7"/>
      <c r="L7"/>
      <c r="M7"/>
      <c r="N7"/>
      <c r="O7"/>
      <c r="P7"/>
    </row>
    <row r="8" spans="1:16" s="5" customFormat="1" ht="24" customHeight="1">
      <c r="A8" s="404" t="s">
        <v>294</v>
      </c>
      <c r="B8" s="403"/>
      <c r="C8" s="404" t="s">
        <v>65</v>
      </c>
      <c r="D8" s="454"/>
      <c r="E8" s="404" t="s">
        <v>106</v>
      </c>
      <c r="F8" s="403"/>
      <c r="G8" s="454" t="s">
        <v>65</v>
      </c>
      <c r="H8" s="454"/>
      <c r="I8" s="404" t="s">
        <v>101</v>
      </c>
      <c r="J8" s="403"/>
      <c r="K8"/>
      <c r="L8"/>
      <c r="M8"/>
      <c r="N8"/>
      <c r="O8"/>
      <c r="P8"/>
    </row>
    <row r="9" spans="1:16" s="5" customFormat="1" ht="26.1" customHeight="1" thickBot="1">
      <c r="A9" s="436" t="s">
        <v>61</v>
      </c>
      <c r="B9" s="437"/>
      <c r="C9" s="449" t="s">
        <v>300</v>
      </c>
      <c r="D9" s="450"/>
      <c r="E9" s="436" t="s">
        <v>310</v>
      </c>
      <c r="F9" s="437"/>
      <c r="G9" s="438" t="s">
        <v>308</v>
      </c>
      <c r="H9" s="438"/>
      <c r="I9" s="436" t="s">
        <v>293</v>
      </c>
      <c r="J9" s="437"/>
      <c r="K9"/>
      <c r="L9"/>
      <c r="M9"/>
      <c r="N9"/>
      <c r="O9"/>
      <c r="P9"/>
    </row>
    <row r="10" spans="1:16" s="7" customFormat="1" ht="20.100000000000001" customHeight="1">
      <c r="A10" s="64">
        <f>'10'!T12</f>
        <v>734.8</v>
      </c>
      <c r="B10" s="63">
        <f>'10'!T8</f>
        <v>24</v>
      </c>
      <c r="C10" s="62">
        <f>'10'!T21</f>
        <v>686.2</v>
      </c>
      <c r="D10" s="309">
        <f>'10'!T17</f>
        <v>23</v>
      </c>
      <c r="E10" s="64">
        <f>'10'!T30</f>
        <v>683.8</v>
      </c>
      <c r="F10" s="65">
        <f>'[1]10'!T26</f>
        <v>25</v>
      </c>
      <c r="G10" s="62">
        <f>'10'!T39</f>
        <v>705.5</v>
      </c>
      <c r="H10" s="309">
        <f>'10'!T35</f>
        <v>25.5</v>
      </c>
      <c r="I10" s="64">
        <f>'10'!T48</f>
        <v>667.6</v>
      </c>
      <c r="J10" s="65">
        <f>'10'!T44</f>
        <v>24</v>
      </c>
      <c r="K10"/>
      <c r="L10"/>
      <c r="M10"/>
      <c r="N10"/>
      <c r="O10"/>
      <c r="P10"/>
    </row>
    <row r="11" spans="1:16" s="7" customFormat="1" ht="20.100000000000001" customHeight="1" thickBot="1">
      <c r="A11" s="68">
        <f>'10'!T6</f>
        <v>28.2</v>
      </c>
      <c r="B11" s="67">
        <f>'10'!T10</f>
        <v>101.5</v>
      </c>
      <c r="C11" s="66">
        <f>'10'!T15</f>
        <v>28.799999999999997</v>
      </c>
      <c r="D11" s="310">
        <f>'10'!T19</f>
        <v>91</v>
      </c>
      <c r="E11" s="68">
        <f>'10'!T24</f>
        <v>28.2</v>
      </c>
      <c r="F11" s="69">
        <f>'10'!T28</f>
        <v>86.5</v>
      </c>
      <c r="G11" s="66">
        <f>'10'!T33</f>
        <v>30.5</v>
      </c>
      <c r="H11" s="310">
        <f>'10'!T37</f>
        <v>88.5</v>
      </c>
      <c r="I11" s="68">
        <f>'10'!T42</f>
        <v>27.400000000000002</v>
      </c>
      <c r="J11" s="69">
        <f>'10'!T46</f>
        <v>85.5</v>
      </c>
      <c r="K11"/>
      <c r="L11"/>
      <c r="M11"/>
      <c r="N11"/>
      <c r="O11"/>
      <c r="P11"/>
    </row>
    <row r="12" spans="1:16" s="61" customFormat="1" ht="24" customHeight="1" thickTop="1" thickBot="1">
      <c r="A12" s="59">
        <v>45971</v>
      </c>
      <c r="B12" s="58">
        <f>A12</f>
        <v>45971</v>
      </c>
      <c r="C12" s="57">
        <f>A12+1</f>
        <v>45972</v>
      </c>
      <c r="D12" s="311">
        <f>C12</f>
        <v>45972</v>
      </c>
      <c r="E12" s="59">
        <f>C12+1</f>
        <v>45973</v>
      </c>
      <c r="F12" s="58">
        <f>E12</f>
        <v>45973</v>
      </c>
      <c r="G12" s="57">
        <f>E12+1</f>
        <v>45974</v>
      </c>
      <c r="H12" s="311">
        <f>G12</f>
        <v>45974</v>
      </c>
      <c r="I12" s="59">
        <f>G12+1</f>
        <v>45975</v>
      </c>
      <c r="J12" s="58">
        <f>I12</f>
        <v>45975</v>
      </c>
      <c r="K12" s="60"/>
      <c r="L12" s="60"/>
      <c r="M12" s="60"/>
      <c r="N12" s="60"/>
      <c r="O12" s="60"/>
      <c r="P12" s="60"/>
    </row>
    <row r="13" spans="1:16" s="5" customFormat="1" ht="24" customHeight="1">
      <c r="A13" s="422" t="s">
        <v>102</v>
      </c>
      <c r="B13" s="421"/>
      <c r="C13" s="422" t="s">
        <v>95</v>
      </c>
      <c r="D13" s="448"/>
      <c r="E13" s="422"/>
      <c r="F13" s="421"/>
      <c r="G13" s="422" t="s">
        <v>130</v>
      </c>
      <c r="H13" s="421"/>
      <c r="I13" s="422" t="s">
        <v>52</v>
      </c>
      <c r="J13" s="421"/>
      <c r="K13"/>
      <c r="L13"/>
      <c r="M13"/>
      <c r="N13"/>
      <c r="O13"/>
      <c r="P13"/>
    </row>
    <row r="14" spans="1:16" s="9" customFormat="1" ht="26.1" customHeight="1">
      <c r="A14" s="444" t="s">
        <v>69</v>
      </c>
      <c r="B14" s="445"/>
      <c r="C14" s="444" t="s">
        <v>131</v>
      </c>
      <c r="D14" s="455"/>
      <c r="E14" s="451" t="s">
        <v>355</v>
      </c>
      <c r="F14" s="452"/>
      <c r="G14" s="444" t="s">
        <v>314</v>
      </c>
      <c r="H14" s="445"/>
      <c r="I14" s="456" t="s">
        <v>352</v>
      </c>
      <c r="J14" s="456"/>
      <c r="K14"/>
      <c r="L14"/>
      <c r="M14"/>
      <c r="N14"/>
      <c r="O14"/>
      <c r="P14"/>
    </row>
    <row r="15" spans="1:16" s="5" customFormat="1" ht="24" customHeight="1">
      <c r="A15" s="441" t="s">
        <v>124</v>
      </c>
      <c r="B15" s="442"/>
      <c r="C15" s="441" t="s">
        <v>290</v>
      </c>
      <c r="D15" s="457"/>
      <c r="E15" s="441"/>
      <c r="F15" s="442"/>
      <c r="G15" s="441" t="s">
        <v>75</v>
      </c>
      <c r="H15" s="442"/>
      <c r="I15" s="441" t="s">
        <v>109</v>
      </c>
      <c r="J15" s="442"/>
      <c r="K15"/>
      <c r="L15"/>
      <c r="M15"/>
      <c r="N15"/>
      <c r="O15"/>
      <c r="P15"/>
    </row>
    <row r="16" spans="1:16" s="5" customFormat="1" ht="24" customHeight="1">
      <c r="A16" s="417" t="s">
        <v>105</v>
      </c>
      <c r="B16" s="418"/>
      <c r="C16" s="417" t="s">
        <v>186</v>
      </c>
      <c r="D16" s="453"/>
      <c r="E16" s="417"/>
      <c r="F16" s="418"/>
      <c r="G16" s="417" t="s">
        <v>282</v>
      </c>
      <c r="H16" s="418"/>
      <c r="I16" s="417" t="s">
        <v>187</v>
      </c>
      <c r="J16" s="418"/>
      <c r="K16"/>
      <c r="L16"/>
      <c r="M16"/>
      <c r="N16"/>
      <c r="O16"/>
      <c r="P16"/>
    </row>
    <row r="17" spans="1:16" s="5" customFormat="1" ht="24" customHeight="1">
      <c r="A17" s="404" t="s">
        <v>295</v>
      </c>
      <c r="B17" s="403"/>
      <c r="C17" s="404" t="s">
        <v>65</v>
      </c>
      <c r="D17" s="454"/>
      <c r="E17" s="404"/>
      <c r="F17" s="403"/>
      <c r="G17" s="454" t="s">
        <v>65</v>
      </c>
      <c r="H17" s="454"/>
      <c r="I17" s="404" t="s">
        <v>107</v>
      </c>
      <c r="J17" s="403"/>
      <c r="K17"/>
      <c r="L17"/>
      <c r="M17"/>
      <c r="N17"/>
      <c r="O17"/>
      <c r="P17"/>
    </row>
    <row r="18" spans="1:16" s="5" customFormat="1" ht="26.1" customHeight="1" thickBot="1">
      <c r="A18" s="436" t="s">
        <v>77</v>
      </c>
      <c r="B18" s="437"/>
      <c r="C18" s="436" t="s">
        <v>58</v>
      </c>
      <c r="D18" s="438"/>
      <c r="E18" s="436"/>
      <c r="F18" s="437"/>
      <c r="G18" s="438" t="s">
        <v>67</v>
      </c>
      <c r="H18" s="438"/>
      <c r="I18" s="436" t="s">
        <v>188</v>
      </c>
      <c r="J18" s="437"/>
      <c r="K18"/>
      <c r="L18"/>
      <c r="M18"/>
      <c r="N18"/>
      <c r="O18"/>
      <c r="P18"/>
    </row>
    <row r="19" spans="1:16" s="7" customFormat="1" ht="20.100000000000001" customHeight="1">
      <c r="A19" s="64">
        <f>'11'!T12</f>
        <v>706.5</v>
      </c>
      <c r="B19" s="63">
        <f>'11'!T8</f>
        <v>22.5</v>
      </c>
      <c r="C19" s="62">
        <f>'11'!T21</f>
        <v>672.98253968253971</v>
      </c>
      <c r="D19" s="309">
        <f>'11'!T17</f>
        <v>23.785714285714285</v>
      </c>
      <c r="E19" s="64">
        <f>'11'!T30</f>
        <v>0</v>
      </c>
      <c r="F19" s="65">
        <f>'11'!T26</f>
        <v>0</v>
      </c>
      <c r="G19" s="62">
        <f>'11'!T39</f>
        <v>682</v>
      </c>
      <c r="H19" s="309">
        <f>'11'!T35</f>
        <v>24</v>
      </c>
      <c r="I19" s="64">
        <f>'11'!T48</f>
        <v>677.4</v>
      </c>
      <c r="J19" s="65">
        <f>'11'!T44</f>
        <v>23</v>
      </c>
      <c r="K19"/>
      <c r="L19"/>
      <c r="M19"/>
      <c r="N19"/>
      <c r="O19"/>
      <c r="P19"/>
    </row>
    <row r="20" spans="1:16" s="7" customFormat="1" ht="20.100000000000001" customHeight="1" thickBot="1">
      <c r="A20" s="68">
        <f>'11'!T6</f>
        <v>26</v>
      </c>
      <c r="B20" s="67">
        <f>'11'!T19</f>
        <v>86.083333333333329</v>
      </c>
      <c r="C20" s="66">
        <f>'11'!T15</f>
        <v>28.644444444444446</v>
      </c>
      <c r="D20" s="310">
        <f>'11'!T19</f>
        <v>86.083333333333329</v>
      </c>
      <c r="E20" s="68">
        <f>'11'!T24</f>
        <v>0</v>
      </c>
      <c r="F20" s="69">
        <f>'11'!T28</f>
        <v>0</v>
      </c>
      <c r="G20" s="66">
        <f>'11'!T33</f>
        <v>28.5</v>
      </c>
      <c r="H20" s="310">
        <f>'11'!T37</f>
        <v>88</v>
      </c>
      <c r="I20" s="68">
        <f>'11'!T42</f>
        <v>28.599999999999994</v>
      </c>
      <c r="J20" s="69">
        <f>'11'!T46</f>
        <v>89</v>
      </c>
      <c r="K20"/>
      <c r="L20"/>
      <c r="M20"/>
      <c r="N20"/>
      <c r="O20"/>
      <c r="P20"/>
    </row>
    <row r="21" spans="1:16" s="61" customFormat="1" ht="24" customHeight="1" thickTop="1" thickBot="1">
      <c r="A21" s="59">
        <v>45978</v>
      </c>
      <c r="B21" s="58">
        <f>A21</f>
        <v>45978</v>
      </c>
      <c r="C21" s="57">
        <f>A21+1</f>
        <v>45979</v>
      </c>
      <c r="D21" s="311">
        <f>C21</f>
        <v>45979</v>
      </c>
      <c r="E21" s="59">
        <f>C21+1</f>
        <v>45980</v>
      </c>
      <c r="F21" s="58">
        <f>E21</f>
        <v>45980</v>
      </c>
      <c r="G21" s="57">
        <f>E21+1</f>
        <v>45981</v>
      </c>
      <c r="H21" s="311">
        <f>G21</f>
        <v>45981</v>
      </c>
      <c r="I21" s="59">
        <f>G21+1</f>
        <v>45982</v>
      </c>
      <c r="J21" s="58">
        <f>I21</f>
        <v>45982</v>
      </c>
      <c r="K21" s="60"/>
      <c r="L21" s="60"/>
      <c r="M21" s="60"/>
      <c r="N21" s="60"/>
      <c r="O21" s="60"/>
      <c r="P21" s="60"/>
    </row>
    <row r="22" spans="1:16" s="5" customFormat="1" ht="24" customHeight="1">
      <c r="A22" s="422" t="s">
        <v>102</v>
      </c>
      <c r="B22" s="421"/>
      <c r="C22" s="422" t="s">
        <v>108</v>
      </c>
      <c r="D22" s="448"/>
      <c r="E22" s="422" t="s">
        <v>133</v>
      </c>
      <c r="F22" s="421"/>
      <c r="G22" s="448" t="s">
        <v>103</v>
      </c>
      <c r="H22" s="448"/>
      <c r="I22" s="422" t="s">
        <v>104</v>
      </c>
      <c r="J22" s="421"/>
      <c r="K22"/>
      <c r="L22"/>
      <c r="M22"/>
      <c r="N22"/>
      <c r="O22"/>
      <c r="P22"/>
    </row>
    <row r="23" spans="1:16" s="9" customFormat="1" ht="26.1" customHeight="1">
      <c r="A23" s="444" t="s">
        <v>189</v>
      </c>
      <c r="B23" s="445"/>
      <c r="C23" s="444" t="s">
        <v>349</v>
      </c>
      <c r="D23" s="446"/>
      <c r="E23" s="451" t="s">
        <v>350</v>
      </c>
      <c r="F23" s="452"/>
      <c r="G23" s="446" t="s">
        <v>351</v>
      </c>
      <c r="H23" s="446"/>
      <c r="I23" s="444" t="s">
        <v>76</v>
      </c>
      <c r="J23" s="445"/>
      <c r="K23"/>
      <c r="L23"/>
      <c r="M23"/>
      <c r="N23"/>
      <c r="O23"/>
      <c r="P23"/>
    </row>
    <row r="24" spans="1:16" s="5" customFormat="1" ht="24" customHeight="1">
      <c r="A24" s="441" t="s">
        <v>190</v>
      </c>
      <c r="B24" s="442"/>
      <c r="C24" s="441" t="s">
        <v>192</v>
      </c>
      <c r="D24" s="443"/>
      <c r="E24" s="441" t="s">
        <v>53</v>
      </c>
      <c r="F24" s="442"/>
      <c r="G24" s="443" t="s">
        <v>62</v>
      </c>
      <c r="H24" s="443"/>
      <c r="I24" s="441" t="s">
        <v>110</v>
      </c>
      <c r="J24" s="442"/>
      <c r="K24"/>
      <c r="L24"/>
      <c r="M24"/>
      <c r="N24"/>
      <c r="O24"/>
      <c r="P24"/>
    </row>
    <row r="25" spans="1:16" s="5" customFormat="1" ht="24" customHeight="1">
      <c r="A25" s="417" t="s">
        <v>191</v>
      </c>
      <c r="B25" s="418"/>
      <c r="C25" s="417" t="s">
        <v>289</v>
      </c>
      <c r="D25" s="440"/>
      <c r="E25" s="417" t="s">
        <v>331</v>
      </c>
      <c r="F25" s="418"/>
      <c r="G25" s="440" t="s">
        <v>193</v>
      </c>
      <c r="H25" s="440"/>
      <c r="I25" s="417" t="s">
        <v>195</v>
      </c>
      <c r="J25" s="418"/>
      <c r="K25"/>
      <c r="L25"/>
      <c r="M25"/>
      <c r="N25"/>
      <c r="O25"/>
      <c r="P25"/>
    </row>
    <row r="26" spans="1:16" s="5" customFormat="1" ht="24" customHeight="1">
      <c r="A26" s="404" t="s">
        <v>294</v>
      </c>
      <c r="B26" s="403"/>
      <c r="C26" s="404" t="s">
        <v>301</v>
      </c>
      <c r="D26" s="439"/>
      <c r="E26" s="404" t="s">
        <v>106</v>
      </c>
      <c r="F26" s="403"/>
      <c r="G26" s="439" t="s">
        <v>65</v>
      </c>
      <c r="H26" s="439"/>
      <c r="I26" s="404" t="s">
        <v>101</v>
      </c>
      <c r="J26" s="403"/>
      <c r="K26"/>
      <c r="L26"/>
      <c r="M26"/>
      <c r="N26"/>
      <c r="O26"/>
      <c r="P26"/>
    </row>
    <row r="27" spans="1:16" s="5" customFormat="1" ht="26.1" customHeight="1" thickBot="1">
      <c r="A27" s="436" t="s">
        <v>112</v>
      </c>
      <c r="B27" s="437"/>
      <c r="C27" s="449" t="s">
        <v>317</v>
      </c>
      <c r="D27" s="450"/>
      <c r="E27" s="436" t="s">
        <v>337</v>
      </c>
      <c r="F27" s="437"/>
      <c r="G27" s="438" t="s">
        <v>194</v>
      </c>
      <c r="H27" s="438"/>
      <c r="I27" s="436" t="s">
        <v>339</v>
      </c>
      <c r="J27" s="437"/>
      <c r="K27"/>
      <c r="L27"/>
      <c r="M27"/>
      <c r="N27"/>
      <c r="O27"/>
      <c r="P27"/>
    </row>
    <row r="28" spans="1:16" s="7" customFormat="1" ht="20.100000000000001" customHeight="1">
      <c r="A28" s="64">
        <f>'12'!T12</f>
        <v>723</v>
      </c>
      <c r="B28" s="63">
        <f>'12'!T8</f>
        <v>23</v>
      </c>
      <c r="C28" s="62">
        <f>'12'!T21</f>
        <v>674.9</v>
      </c>
      <c r="D28" s="309">
        <f>'12'!T17</f>
        <v>22.5</v>
      </c>
      <c r="E28" s="64">
        <f>'12'!T30</f>
        <v>686.4</v>
      </c>
      <c r="F28" s="65">
        <f>'12'!T26</f>
        <v>26</v>
      </c>
      <c r="G28" s="62">
        <f>'12'!T39</f>
        <v>692.8</v>
      </c>
      <c r="H28" s="309">
        <f>'12'!T35</f>
        <v>24</v>
      </c>
      <c r="I28" s="64">
        <f>'12'!T48</f>
        <v>674.7</v>
      </c>
      <c r="J28" s="65">
        <f>'12'!T44</f>
        <v>23.5</v>
      </c>
      <c r="K28"/>
      <c r="L28"/>
      <c r="M28"/>
      <c r="N28"/>
      <c r="O28"/>
      <c r="P28"/>
    </row>
    <row r="29" spans="1:16" s="7" customFormat="1" ht="20.100000000000001" customHeight="1" thickBot="1">
      <c r="A29" s="68">
        <f>'12'!T6</f>
        <v>27.500000000000004</v>
      </c>
      <c r="B29" s="67">
        <f>'12'!T10</f>
        <v>101.5</v>
      </c>
      <c r="C29" s="66">
        <f>'12'!T15</f>
        <v>28.599999999999998</v>
      </c>
      <c r="D29" s="310">
        <f>'12'!T19</f>
        <v>89.5</v>
      </c>
      <c r="E29" s="68">
        <f>'12'!T24</f>
        <v>28.099999999999998</v>
      </c>
      <c r="F29" s="69">
        <f>'12'!T28</f>
        <v>85</v>
      </c>
      <c r="G29" s="66">
        <f>'12'!T33</f>
        <v>28.200000000000003</v>
      </c>
      <c r="H29" s="310">
        <f>'12'!T37</f>
        <v>91</v>
      </c>
      <c r="I29" s="68">
        <f>'12'!T42</f>
        <v>27.800000000000004</v>
      </c>
      <c r="J29" s="69">
        <f>'12'!T46</f>
        <v>88</v>
      </c>
      <c r="K29"/>
      <c r="L29"/>
      <c r="M29"/>
      <c r="N29"/>
      <c r="O29"/>
      <c r="P29"/>
    </row>
    <row r="30" spans="1:16" s="61" customFormat="1" ht="24" customHeight="1" thickTop="1" thickBot="1">
      <c r="A30" s="59">
        <v>45985</v>
      </c>
      <c r="B30" s="58">
        <f>A30</f>
        <v>45985</v>
      </c>
      <c r="C30" s="57">
        <f>A30+1</f>
        <v>45986</v>
      </c>
      <c r="D30" s="311">
        <f>C30</f>
        <v>45986</v>
      </c>
      <c r="E30" s="59">
        <f>C30+1</f>
        <v>45987</v>
      </c>
      <c r="F30" s="58">
        <f>E30</f>
        <v>45987</v>
      </c>
      <c r="G30" s="57">
        <f>E30+1</f>
        <v>45988</v>
      </c>
      <c r="H30" s="311">
        <f>G30</f>
        <v>45988</v>
      </c>
      <c r="I30" s="59">
        <f>G30+1</f>
        <v>45989</v>
      </c>
      <c r="J30" s="58">
        <f>I30</f>
        <v>45989</v>
      </c>
      <c r="K30" s="60"/>
      <c r="L30" s="60"/>
      <c r="M30" s="60"/>
      <c r="N30" s="60"/>
      <c r="O30" s="60"/>
      <c r="P30" s="60"/>
    </row>
    <row r="31" spans="1:16" s="5" customFormat="1" ht="24" customHeight="1">
      <c r="A31" s="422" t="s">
        <v>102</v>
      </c>
      <c r="B31" s="421"/>
      <c r="C31" s="422" t="s">
        <v>95</v>
      </c>
      <c r="D31" s="448"/>
      <c r="E31" s="422" t="s">
        <v>122</v>
      </c>
      <c r="F31" s="421"/>
      <c r="G31" s="448" t="s">
        <v>96</v>
      </c>
      <c r="H31" s="448"/>
      <c r="I31" s="422" t="s">
        <v>52</v>
      </c>
      <c r="J31" s="421"/>
      <c r="K31"/>
      <c r="L31"/>
      <c r="M31"/>
      <c r="N31"/>
      <c r="O31"/>
      <c r="P31"/>
    </row>
    <row r="32" spans="1:16" s="9" customFormat="1" ht="26.1" customHeight="1">
      <c r="A32" s="444" t="s">
        <v>270</v>
      </c>
      <c r="B32" s="445"/>
      <c r="C32" s="444" t="s">
        <v>348</v>
      </c>
      <c r="D32" s="446"/>
      <c r="E32" s="444" t="s">
        <v>199</v>
      </c>
      <c r="F32" s="445"/>
      <c r="G32" s="447" t="s">
        <v>279</v>
      </c>
      <c r="H32" s="447"/>
      <c r="I32" s="444" t="s">
        <v>201</v>
      </c>
      <c r="J32" s="445"/>
      <c r="K32"/>
      <c r="L32"/>
      <c r="M32"/>
      <c r="N32"/>
      <c r="O32"/>
      <c r="P32"/>
    </row>
    <row r="33" spans="1:16" s="5" customFormat="1" ht="24" customHeight="1">
      <c r="A33" s="441" t="s">
        <v>127</v>
      </c>
      <c r="B33" s="442"/>
      <c r="C33" s="441" t="s">
        <v>197</v>
      </c>
      <c r="D33" s="443"/>
      <c r="E33" s="441" t="s">
        <v>200</v>
      </c>
      <c r="F33" s="442"/>
      <c r="G33" s="443" t="s">
        <v>69</v>
      </c>
      <c r="H33" s="443"/>
      <c r="I33" s="441" t="s">
        <v>132</v>
      </c>
      <c r="J33" s="442"/>
      <c r="K33"/>
      <c r="L33"/>
      <c r="M33"/>
      <c r="N33"/>
      <c r="O33"/>
      <c r="P33"/>
    </row>
    <row r="34" spans="1:16" s="5" customFormat="1" ht="24" customHeight="1">
      <c r="A34" s="417" t="s">
        <v>70</v>
      </c>
      <c r="B34" s="418"/>
      <c r="C34" s="417" t="s">
        <v>198</v>
      </c>
      <c r="D34" s="440"/>
      <c r="E34" s="417" t="s">
        <v>285</v>
      </c>
      <c r="F34" s="418"/>
      <c r="G34" s="440" t="s">
        <v>287</v>
      </c>
      <c r="H34" s="440"/>
      <c r="I34" s="417" t="s">
        <v>98</v>
      </c>
      <c r="J34" s="418"/>
      <c r="K34"/>
      <c r="L34"/>
      <c r="M34"/>
      <c r="N34"/>
      <c r="O34"/>
      <c r="P34"/>
    </row>
    <row r="35" spans="1:16" s="5" customFormat="1" ht="24" customHeight="1">
      <c r="A35" s="404" t="s">
        <v>295</v>
      </c>
      <c r="B35" s="403"/>
      <c r="C35" s="404" t="s">
        <v>65</v>
      </c>
      <c r="D35" s="439"/>
      <c r="E35" s="404" t="s">
        <v>101</v>
      </c>
      <c r="F35" s="403"/>
      <c r="G35" s="439" t="s">
        <v>65</v>
      </c>
      <c r="H35" s="439"/>
      <c r="I35" s="404" t="s">
        <v>107</v>
      </c>
      <c r="J35" s="403"/>
      <c r="K35"/>
      <c r="L35"/>
      <c r="M35"/>
      <c r="N35"/>
      <c r="O35"/>
      <c r="P35"/>
    </row>
    <row r="36" spans="1:16" s="5" customFormat="1" ht="26.1" customHeight="1" thickBot="1">
      <c r="A36" s="436" t="s">
        <v>196</v>
      </c>
      <c r="B36" s="437"/>
      <c r="C36" s="436" t="s">
        <v>68</v>
      </c>
      <c r="D36" s="438"/>
      <c r="E36" s="436" t="s">
        <v>123</v>
      </c>
      <c r="F36" s="437"/>
      <c r="G36" s="438" t="s">
        <v>63</v>
      </c>
      <c r="H36" s="438"/>
      <c r="I36" s="436" t="s">
        <v>345</v>
      </c>
      <c r="J36" s="437"/>
      <c r="K36"/>
      <c r="L36"/>
      <c r="M36"/>
      <c r="N36"/>
      <c r="O36"/>
      <c r="P36"/>
    </row>
    <row r="37" spans="1:16" s="7" customFormat="1" ht="20.100000000000001" customHeight="1">
      <c r="A37" s="64">
        <f>'13'!T12</f>
        <v>726</v>
      </c>
      <c r="B37" s="63">
        <f>'13'!T8</f>
        <v>24</v>
      </c>
      <c r="C37" s="62">
        <f>'13'!T21</f>
        <v>681.4</v>
      </c>
      <c r="D37" s="309">
        <f>'13'!T17</f>
        <v>23</v>
      </c>
      <c r="E37" s="64">
        <f>'13'!T30</f>
        <v>667.8</v>
      </c>
      <c r="F37" s="65">
        <f>'[2]13'!T26</f>
        <v>23</v>
      </c>
      <c r="G37" s="62">
        <f>'13'!T39</f>
        <v>706.6</v>
      </c>
      <c r="H37" s="309">
        <f>'13'!T35</f>
        <v>25</v>
      </c>
      <c r="I37" s="64">
        <f>'13'!T48</f>
        <v>674.6</v>
      </c>
      <c r="J37" s="65">
        <f>'13'!T44</f>
        <v>23</v>
      </c>
      <c r="K37"/>
      <c r="L37"/>
      <c r="M37"/>
      <c r="N37"/>
      <c r="O37"/>
      <c r="P37"/>
    </row>
    <row r="38" spans="1:16" s="7" customFormat="1" ht="20.100000000000001" customHeight="1" thickBot="1">
      <c r="A38" s="68">
        <f>'13'!T6</f>
        <v>27.999999999999996</v>
      </c>
      <c r="B38" s="67">
        <f>'13'!T10</f>
        <v>99.5</v>
      </c>
      <c r="C38" s="66">
        <f>'13'!T15</f>
        <v>28.1</v>
      </c>
      <c r="D38" s="310">
        <f>'13'!T19</f>
        <v>90.5</v>
      </c>
      <c r="E38" s="68">
        <f>'13'!T26</f>
        <v>23</v>
      </c>
      <c r="F38" s="69">
        <f>'13'!T28</f>
        <v>87.5</v>
      </c>
      <c r="G38" s="66">
        <f>'13'!T33</f>
        <v>28.9</v>
      </c>
      <c r="H38" s="310">
        <f>'13'!T37</f>
        <v>91.5</v>
      </c>
      <c r="I38" s="68">
        <f>'[2]13'!T42</f>
        <v>28.2</v>
      </c>
      <c r="J38" s="69">
        <f>'13'!T46</f>
        <v>89</v>
      </c>
      <c r="K38"/>
      <c r="L38"/>
      <c r="M38"/>
      <c r="N38"/>
      <c r="O38"/>
      <c r="P38"/>
    </row>
    <row r="39" spans="1:16" s="61" customFormat="1" ht="18" hidden="1" customHeight="1" thickBot="1">
      <c r="A39" s="70">
        <v>44893</v>
      </c>
      <c r="B39" s="71">
        <f>A39</f>
        <v>44893</v>
      </c>
      <c r="C39" s="72">
        <f>A39+1</f>
        <v>44894</v>
      </c>
      <c r="D39" s="71">
        <f>C39</f>
        <v>44894</v>
      </c>
      <c r="E39" s="73">
        <f>C39+1</f>
        <v>44895</v>
      </c>
      <c r="F39" s="71">
        <f>E39</f>
        <v>44895</v>
      </c>
      <c r="G39" s="75"/>
      <c r="H39" s="76"/>
      <c r="I39" s="75"/>
      <c r="J39" s="77"/>
      <c r="K39" s="60"/>
      <c r="L39" s="60"/>
      <c r="M39" s="60"/>
      <c r="N39" s="60"/>
      <c r="O39" s="60"/>
      <c r="P39" s="60"/>
    </row>
    <row r="40" spans="1:16" s="5" customFormat="1" ht="20.100000000000001" hidden="1" customHeight="1">
      <c r="A40" s="420" t="s">
        <v>102</v>
      </c>
      <c r="B40" s="421"/>
      <c r="C40" s="422" t="s">
        <v>22</v>
      </c>
      <c r="D40" s="421"/>
      <c r="E40" s="423" t="s">
        <v>71</v>
      </c>
      <c r="F40" s="424"/>
      <c r="G40" s="425"/>
      <c r="H40" s="426"/>
      <c r="I40" s="425"/>
      <c r="J40" s="427"/>
      <c r="K40"/>
      <c r="L40"/>
      <c r="M40"/>
      <c r="N40"/>
      <c r="O40"/>
      <c r="P40"/>
    </row>
    <row r="41" spans="1:16" s="6" customFormat="1" ht="24" hidden="1" customHeight="1">
      <c r="A41" s="428" t="s">
        <v>113</v>
      </c>
      <c r="B41" s="429"/>
      <c r="C41" s="430" t="s">
        <v>114</v>
      </c>
      <c r="D41" s="429"/>
      <c r="E41" s="431" t="s">
        <v>115</v>
      </c>
      <c r="F41" s="432"/>
      <c r="G41" s="433"/>
      <c r="H41" s="434"/>
      <c r="I41" s="433"/>
      <c r="J41" s="435"/>
      <c r="K41"/>
      <c r="L41"/>
      <c r="M41"/>
      <c r="N41"/>
      <c r="O41"/>
      <c r="P41"/>
    </row>
    <row r="42" spans="1:16" s="5" customFormat="1" ht="20.100000000000001" hidden="1" customHeight="1">
      <c r="A42" s="415" t="s">
        <v>116</v>
      </c>
      <c r="B42" s="416"/>
      <c r="C42" s="417" t="s">
        <v>117</v>
      </c>
      <c r="D42" s="416"/>
      <c r="E42" s="417" t="s">
        <v>75</v>
      </c>
      <c r="F42" s="416"/>
      <c r="G42" s="406"/>
      <c r="H42" s="407"/>
      <c r="I42" s="406"/>
      <c r="J42" s="408"/>
      <c r="K42"/>
      <c r="L42"/>
      <c r="M42"/>
      <c r="N42"/>
      <c r="O42"/>
      <c r="P42"/>
    </row>
    <row r="43" spans="1:16" s="5" customFormat="1" ht="20.100000000000001" hidden="1" customHeight="1">
      <c r="A43" s="415" t="s">
        <v>118</v>
      </c>
      <c r="B43" s="418"/>
      <c r="C43" s="417" t="s">
        <v>119</v>
      </c>
      <c r="D43" s="418"/>
      <c r="E43" s="419" t="s">
        <v>120</v>
      </c>
      <c r="F43" s="419"/>
      <c r="G43" s="406"/>
      <c r="H43" s="407"/>
      <c r="I43" s="406"/>
      <c r="J43" s="408"/>
      <c r="K43"/>
      <c r="L43"/>
      <c r="M43"/>
      <c r="N43"/>
      <c r="O43"/>
      <c r="P43"/>
    </row>
    <row r="44" spans="1:16" s="5" customFormat="1" ht="18" hidden="1" customHeight="1">
      <c r="A44" s="402" t="s">
        <v>100</v>
      </c>
      <c r="B44" s="403"/>
      <c r="C44" s="404" t="s">
        <v>65</v>
      </c>
      <c r="D44" s="403"/>
      <c r="E44" s="405" t="s">
        <v>101</v>
      </c>
      <c r="F44" s="403"/>
      <c r="G44" s="406"/>
      <c r="H44" s="407"/>
      <c r="I44" s="406"/>
      <c r="J44" s="408"/>
      <c r="K44"/>
      <c r="L44"/>
      <c r="M44"/>
      <c r="N44"/>
      <c r="O44"/>
      <c r="P44"/>
    </row>
    <row r="45" spans="1:16" s="5" customFormat="1" ht="20.100000000000001" hidden="1" customHeight="1" thickBot="1">
      <c r="A45" s="409" t="s">
        <v>73</v>
      </c>
      <c r="B45" s="410"/>
      <c r="C45" s="411" t="s">
        <v>32</v>
      </c>
      <c r="D45" s="410"/>
      <c r="E45" s="411" t="s">
        <v>74</v>
      </c>
      <c r="F45" s="410"/>
      <c r="G45" s="412"/>
      <c r="H45" s="413"/>
      <c r="I45" s="412"/>
      <c r="J45" s="414"/>
      <c r="K45"/>
      <c r="L45"/>
      <c r="M45"/>
      <c r="N45"/>
      <c r="O45"/>
      <c r="P45"/>
    </row>
    <row r="46" spans="1:16" s="7" customFormat="1" ht="12.75" hidden="1" customHeight="1">
      <c r="A46" s="74">
        <f>A47*4+B46*9+B47*4</f>
        <v>780.4</v>
      </c>
      <c r="B46" s="63">
        <v>26</v>
      </c>
      <c r="C46" s="64">
        <f>C47*4+D46*9+D47*4</f>
        <v>789.3</v>
      </c>
      <c r="D46" s="63">
        <v>26.5</v>
      </c>
      <c r="E46" s="64">
        <f>E47*4+F46*9+F47*4</f>
        <v>791.6</v>
      </c>
      <c r="F46" s="63">
        <v>26</v>
      </c>
      <c r="G46" s="78"/>
      <c r="H46" s="79"/>
      <c r="I46" s="78"/>
      <c r="J46" s="80"/>
      <c r="K46"/>
      <c r="L46"/>
      <c r="M46"/>
      <c r="N46"/>
      <c r="O46"/>
      <c r="P46"/>
    </row>
    <row r="47" spans="1:16" s="7" customFormat="1" ht="12" hidden="1" customHeight="1" thickBot="1">
      <c r="A47" s="83">
        <v>32.1</v>
      </c>
      <c r="B47" s="84">
        <v>104.5</v>
      </c>
      <c r="C47" s="85">
        <v>32.200000000000003</v>
      </c>
      <c r="D47" s="84">
        <v>105.5</v>
      </c>
      <c r="E47" s="85">
        <v>32.4</v>
      </c>
      <c r="F47" s="84">
        <v>107</v>
      </c>
      <c r="G47" s="86"/>
      <c r="H47" s="87"/>
      <c r="I47" s="86"/>
      <c r="J47" s="88"/>
      <c r="K47"/>
      <c r="L47"/>
      <c r="M47"/>
      <c r="N47"/>
      <c r="O47"/>
      <c r="P47"/>
    </row>
    <row r="48" spans="1:16" ht="55.35" customHeight="1">
      <c r="A48" s="401" t="s">
        <v>121</v>
      </c>
      <c r="B48" s="401"/>
      <c r="C48" s="401"/>
      <c r="D48" s="401"/>
      <c r="E48" s="401"/>
      <c r="F48" s="401"/>
      <c r="G48" s="401"/>
      <c r="H48" s="401"/>
      <c r="I48" s="401"/>
      <c r="J48" s="401"/>
    </row>
    <row r="49" spans="1:10">
      <c r="A49" s="81"/>
      <c r="B49" s="82"/>
      <c r="C49" s="81"/>
      <c r="D49" s="82"/>
      <c r="E49" s="81"/>
      <c r="F49" s="82"/>
      <c r="G49" s="81"/>
      <c r="H49" s="82"/>
      <c r="I49" s="81"/>
      <c r="J49" s="82"/>
    </row>
  </sheetData>
  <mergeCells count="154">
    <mergeCell ref="A1:E1"/>
    <mergeCell ref="I1:J1"/>
    <mergeCell ref="I2:J2"/>
    <mergeCell ref="A4:B4"/>
    <mergeCell ref="C4:D4"/>
    <mergeCell ref="E4:F4"/>
    <mergeCell ref="G4:H4"/>
    <mergeCell ref="I4:J4"/>
    <mergeCell ref="A5:B5"/>
    <mergeCell ref="C5:D5"/>
    <mergeCell ref="E5:F5"/>
    <mergeCell ref="G5:H5"/>
    <mergeCell ref="I5:J5"/>
    <mergeCell ref="A6:B6"/>
    <mergeCell ref="C6:D6"/>
    <mergeCell ref="E6:F6"/>
    <mergeCell ref="G6:H6"/>
    <mergeCell ref="I6:J6"/>
    <mergeCell ref="A7:B7"/>
    <mergeCell ref="C7:D7"/>
    <mergeCell ref="E7:F7"/>
    <mergeCell ref="G7:H7"/>
    <mergeCell ref="I7:J7"/>
    <mergeCell ref="A8:B8"/>
    <mergeCell ref="C8:D8"/>
    <mergeCell ref="E8:F8"/>
    <mergeCell ref="G8:H8"/>
    <mergeCell ref="I8:J8"/>
    <mergeCell ref="A9:B9"/>
    <mergeCell ref="C9:D9"/>
    <mergeCell ref="E9:F9"/>
    <mergeCell ref="G9:H9"/>
    <mergeCell ref="I9:J9"/>
    <mergeCell ref="A13:B13"/>
    <mergeCell ref="C13:D13"/>
    <mergeCell ref="E13:F13"/>
    <mergeCell ref="G13:H13"/>
    <mergeCell ref="I13:J13"/>
    <mergeCell ref="A14:B14"/>
    <mergeCell ref="C14:D14"/>
    <mergeCell ref="E14:F14"/>
    <mergeCell ref="G14:H14"/>
    <mergeCell ref="I14:J14"/>
    <mergeCell ref="A15:B15"/>
    <mergeCell ref="C15:D15"/>
    <mergeCell ref="E15:F15"/>
    <mergeCell ref="G15:H15"/>
    <mergeCell ref="I15:J15"/>
    <mergeCell ref="A16:B16"/>
    <mergeCell ref="C16:D16"/>
    <mergeCell ref="E16:F16"/>
    <mergeCell ref="G16:H16"/>
    <mergeCell ref="I16:J16"/>
    <mergeCell ref="A17:B17"/>
    <mergeCell ref="C17:D17"/>
    <mergeCell ref="E17:F17"/>
    <mergeCell ref="G17:H17"/>
    <mergeCell ref="I17:J17"/>
    <mergeCell ref="A18:B18"/>
    <mergeCell ref="C18:D18"/>
    <mergeCell ref="E18:F18"/>
    <mergeCell ref="G18:H18"/>
    <mergeCell ref="I18:J18"/>
    <mergeCell ref="A22:B22"/>
    <mergeCell ref="C22:D22"/>
    <mergeCell ref="E22:F22"/>
    <mergeCell ref="G22:H22"/>
    <mergeCell ref="I22:J22"/>
    <mergeCell ref="A23:B23"/>
    <mergeCell ref="C23:D23"/>
    <mergeCell ref="E23:F23"/>
    <mergeCell ref="G23:H23"/>
    <mergeCell ref="I23:J23"/>
    <mergeCell ref="A24:B24"/>
    <mergeCell ref="C24:D24"/>
    <mergeCell ref="E24:F24"/>
    <mergeCell ref="G24:H24"/>
    <mergeCell ref="I24:J24"/>
    <mergeCell ref="A25:B25"/>
    <mergeCell ref="C25:D25"/>
    <mergeCell ref="E25:F25"/>
    <mergeCell ref="G25:H25"/>
    <mergeCell ref="I25:J25"/>
    <mergeCell ref="A26:B26"/>
    <mergeCell ref="C26:D26"/>
    <mergeCell ref="E26:F26"/>
    <mergeCell ref="G26:H26"/>
    <mergeCell ref="I26:J26"/>
    <mergeCell ref="A31:B31"/>
    <mergeCell ref="C31:D31"/>
    <mergeCell ref="E31:F31"/>
    <mergeCell ref="G31:H31"/>
    <mergeCell ref="I31:J31"/>
    <mergeCell ref="A27:B27"/>
    <mergeCell ref="C27:D27"/>
    <mergeCell ref="E27:F27"/>
    <mergeCell ref="G27:H27"/>
    <mergeCell ref="I27:J27"/>
    <mergeCell ref="A33:B33"/>
    <mergeCell ref="C33:D33"/>
    <mergeCell ref="E33:F33"/>
    <mergeCell ref="G33:H33"/>
    <mergeCell ref="I33:J33"/>
    <mergeCell ref="A32:B32"/>
    <mergeCell ref="C32:D32"/>
    <mergeCell ref="E32:F32"/>
    <mergeCell ref="G32:H32"/>
    <mergeCell ref="I32:J32"/>
    <mergeCell ref="A35:B35"/>
    <mergeCell ref="C35:D35"/>
    <mergeCell ref="E35:F35"/>
    <mergeCell ref="G35:H35"/>
    <mergeCell ref="I35:J35"/>
    <mergeCell ref="A34:B34"/>
    <mergeCell ref="C34:D34"/>
    <mergeCell ref="E34:F34"/>
    <mergeCell ref="G34:H34"/>
    <mergeCell ref="I34:J34"/>
    <mergeCell ref="I41:J41"/>
    <mergeCell ref="A36:B36"/>
    <mergeCell ref="C36:D36"/>
    <mergeCell ref="E36:F36"/>
    <mergeCell ref="G36:H36"/>
    <mergeCell ref="I36:J36"/>
    <mergeCell ref="I43:J43"/>
    <mergeCell ref="A40:B40"/>
    <mergeCell ref="C40:D40"/>
    <mergeCell ref="E40:F40"/>
    <mergeCell ref="G40:H40"/>
    <mergeCell ref="I40:J40"/>
    <mergeCell ref="A41:B41"/>
    <mergeCell ref="C41:D41"/>
    <mergeCell ref="E41:F41"/>
    <mergeCell ref="G41:H41"/>
    <mergeCell ref="I45:J45"/>
    <mergeCell ref="A42:B42"/>
    <mergeCell ref="C42:D42"/>
    <mergeCell ref="E42:F42"/>
    <mergeCell ref="G42:H42"/>
    <mergeCell ref="I42:J42"/>
    <mergeCell ref="A43:B43"/>
    <mergeCell ref="C43:D43"/>
    <mergeCell ref="E43:F43"/>
    <mergeCell ref="G43:H43"/>
    <mergeCell ref="A48:J48"/>
    <mergeCell ref="A44:B44"/>
    <mergeCell ref="C44:D44"/>
    <mergeCell ref="E44:F44"/>
    <mergeCell ref="G44:H44"/>
    <mergeCell ref="I44:J44"/>
    <mergeCell ref="A45:B45"/>
    <mergeCell ref="C45:D45"/>
    <mergeCell ref="E45:F45"/>
    <mergeCell ref="G45:H45"/>
  </mergeCells>
  <phoneticPr fontId="1" type="noConversion"/>
  <printOptions horizontalCentered="1" verticalCentered="1"/>
  <pageMargins left="0.27559055118110237" right="0.27559055118110237" top="0.19685039370078741" bottom="0" header="0.51181102362204722" footer="0.51181102362204722"/>
  <pageSetup paperSize="9" scale="86" orientation="portrait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L65525"/>
  <sheetViews>
    <sheetView view="pageBreakPreview" topLeftCell="A16" zoomScale="71" zoomScaleNormal="70" zoomScaleSheetLayoutView="71" workbookViewId="0">
      <selection activeCell="J35" sqref="J35"/>
    </sheetView>
  </sheetViews>
  <sheetFormatPr defaultColWidth="8.875" defaultRowHeight="19.5"/>
  <cols>
    <col min="1" max="1" width="6.875" style="3" customWidth="1"/>
    <col min="2" max="2" width="3.875" style="3" customWidth="1"/>
    <col min="3" max="3" width="12.875" style="1" customWidth="1"/>
    <col min="4" max="4" width="8.875" style="126" customWidth="1"/>
    <col min="5" max="5" width="3.875" style="3" customWidth="1"/>
    <col min="6" max="6" width="12.875" style="1" customWidth="1"/>
    <col min="7" max="7" width="8.875" style="126" customWidth="1"/>
    <col min="8" max="8" width="3.875" style="3" customWidth="1"/>
    <col min="9" max="9" width="12.875" style="1" customWidth="1"/>
    <col min="10" max="10" width="8.875" style="126" customWidth="1"/>
    <col min="11" max="11" width="3.625" style="3" customWidth="1"/>
    <col min="12" max="12" width="12.875" style="1" customWidth="1"/>
    <col min="13" max="13" width="8.875" style="126" customWidth="1"/>
    <col min="14" max="14" width="3.875" style="3" customWidth="1"/>
    <col min="15" max="15" width="12.875" style="1" customWidth="1"/>
    <col min="16" max="16" width="8.875" style="126" customWidth="1"/>
    <col min="17" max="17" width="3.875" style="3" customWidth="1"/>
    <col min="18" max="18" width="12.875" style="1" customWidth="1"/>
    <col min="19" max="19" width="8.875" style="126" customWidth="1"/>
    <col min="20" max="20" width="13.625" style="3" customWidth="1"/>
    <col min="21" max="21" width="8.875" style="209" customWidth="1"/>
    <col min="22" max="22" width="12.875" style="3" customWidth="1"/>
    <col min="23" max="23" width="7.875" style="3" customWidth="1"/>
    <col min="24" max="16384" width="8.875" style="1"/>
  </cols>
  <sheetData>
    <row r="1" spans="1:84" ht="45" customHeight="1">
      <c r="A1" s="484" t="s">
        <v>134</v>
      </c>
      <c r="B1" s="484"/>
      <c r="C1" s="484"/>
      <c r="D1" s="484"/>
      <c r="E1" s="484"/>
      <c r="F1" s="484"/>
      <c r="G1" s="484"/>
      <c r="H1" s="484"/>
      <c r="I1" s="484"/>
      <c r="J1" s="484"/>
      <c r="K1" s="484"/>
      <c r="L1" s="484"/>
      <c r="M1" s="484"/>
      <c r="N1" s="484"/>
      <c r="O1" s="484"/>
      <c r="P1" s="484"/>
      <c r="Q1" s="484"/>
      <c r="R1" s="484"/>
      <c r="S1" s="484"/>
      <c r="T1" s="485"/>
      <c r="U1" s="486"/>
      <c r="V1" s="486"/>
      <c r="W1" s="486"/>
    </row>
    <row r="2" spans="1:84" ht="46.5" thickBot="1">
      <c r="A2" s="488" t="s">
        <v>135</v>
      </c>
      <c r="B2" s="488"/>
      <c r="C2" s="488"/>
      <c r="D2" s="488"/>
      <c r="E2" s="488"/>
      <c r="F2" s="488"/>
      <c r="G2" s="488"/>
      <c r="H2" s="488"/>
      <c r="I2" s="488"/>
      <c r="J2" s="488"/>
      <c r="K2" s="488"/>
      <c r="L2" s="488"/>
      <c r="M2" s="488"/>
      <c r="N2" s="488"/>
      <c r="O2" s="488"/>
      <c r="P2" s="489" t="s">
        <v>31</v>
      </c>
      <c r="Q2" s="489"/>
      <c r="R2" s="489"/>
      <c r="S2" s="489"/>
      <c r="T2" s="487"/>
      <c r="U2" s="487"/>
      <c r="V2" s="487"/>
      <c r="W2" s="487"/>
    </row>
    <row r="3" spans="1:84" ht="40.35" customHeight="1" thickBot="1">
      <c r="A3" s="490" t="s">
        <v>2</v>
      </c>
      <c r="B3" s="482" t="s">
        <v>3</v>
      </c>
      <c r="C3" s="480" t="s">
        <v>4</v>
      </c>
      <c r="D3" s="481"/>
      <c r="E3" s="482" t="s">
        <v>5</v>
      </c>
      <c r="F3" s="480" t="s">
        <v>6</v>
      </c>
      <c r="G3" s="481"/>
      <c r="H3" s="482" t="s">
        <v>5</v>
      </c>
      <c r="I3" s="480" t="s">
        <v>7</v>
      </c>
      <c r="J3" s="481"/>
      <c r="K3" s="482" t="s">
        <v>5</v>
      </c>
      <c r="L3" s="480" t="s">
        <v>8</v>
      </c>
      <c r="M3" s="481"/>
      <c r="N3" s="482" t="s">
        <v>5</v>
      </c>
      <c r="O3" s="480" t="s">
        <v>19</v>
      </c>
      <c r="P3" s="481"/>
      <c r="Q3" s="482" t="s">
        <v>5</v>
      </c>
      <c r="R3" s="480" t="s">
        <v>9</v>
      </c>
      <c r="S3" s="492"/>
      <c r="T3" s="493" t="s">
        <v>136</v>
      </c>
      <c r="U3" s="494"/>
      <c r="V3" s="494"/>
      <c r="W3" s="495"/>
    </row>
    <row r="4" spans="1:84" ht="40.35" customHeight="1" thickBot="1">
      <c r="A4" s="491"/>
      <c r="B4" s="483"/>
      <c r="C4" s="16" t="s">
        <v>10</v>
      </c>
      <c r="D4" s="17" t="s">
        <v>20</v>
      </c>
      <c r="E4" s="483"/>
      <c r="F4" s="16" t="s">
        <v>10</v>
      </c>
      <c r="G4" s="17" t="s">
        <v>20</v>
      </c>
      <c r="H4" s="483"/>
      <c r="I4" s="12" t="s">
        <v>10</v>
      </c>
      <c r="J4" s="11" t="s">
        <v>20</v>
      </c>
      <c r="K4" s="483"/>
      <c r="L4" s="12" t="s">
        <v>10</v>
      </c>
      <c r="M4" s="11" t="s">
        <v>20</v>
      </c>
      <c r="N4" s="483"/>
      <c r="O4" s="10" t="s">
        <v>10</v>
      </c>
      <c r="P4" s="11" t="s">
        <v>20</v>
      </c>
      <c r="Q4" s="483"/>
      <c r="R4" s="12" t="s">
        <v>10</v>
      </c>
      <c r="S4" s="89" t="s">
        <v>20</v>
      </c>
      <c r="T4" s="90" t="s">
        <v>137</v>
      </c>
      <c r="U4" s="91" t="s">
        <v>138</v>
      </c>
      <c r="V4" s="92" t="s">
        <v>139</v>
      </c>
      <c r="W4" s="91" t="s">
        <v>11</v>
      </c>
    </row>
    <row r="5" spans="1:84" ht="25.35" customHeight="1">
      <c r="A5" s="93">
        <v>11</v>
      </c>
      <c r="B5" s="464" t="s">
        <v>102</v>
      </c>
      <c r="C5" s="218" t="s">
        <v>157</v>
      </c>
      <c r="D5" s="101">
        <v>100</v>
      </c>
      <c r="E5" s="464" t="s">
        <v>267</v>
      </c>
      <c r="F5" s="224" t="s">
        <v>202</v>
      </c>
      <c r="G5" s="225">
        <v>40</v>
      </c>
      <c r="H5" s="464" t="s">
        <v>60</v>
      </c>
      <c r="I5" s="27" t="s">
        <v>211</v>
      </c>
      <c r="J5" s="173">
        <v>80</v>
      </c>
      <c r="K5" s="464" t="s">
        <v>99</v>
      </c>
      <c r="L5" s="18" t="s">
        <v>33</v>
      </c>
      <c r="M5" s="101">
        <v>30</v>
      </c>
      <c r="N5" s="464" t="s">
        <v>107</v>
      </c>
      <c r="O5" s="18" t="s">
        <v>167</v>
      </c>
      <c r="P5" s="101">
        <v>110</v>
      </c>
      <c r="Q5" s="464" t="s">
        <v>61</v>
      </c>
      <c r="R5" s="161" t="s">
        <v>90</v>
      </c>
      <c r="S5" s="238">
        <v>10</v>
      </c>
      <c r="T5" s="109" t="s">
        <v>12</v>
      </c>
      <c r="U5" s="110"/>
      <c r="V5" s="111" t="s">
        <v>13</v>
      </c>
      <c r="W5" s="112">
        <v>5.2</v>
      </c>
    </row>
    <row r="6" spans="1:84" ht="25.35" customHeight="1">
      <c r="A6" s="94" t="s">
        <v>23</v>
      </c>
      <c r="B6" s="465"/>
      <c r="C6" s="32"/>
      <c r="D6" s="173"/>
      <c r="E6" s="465"/>
      <c r="F6" s="37" t="s">
        <v>210</v>
      </c>
      <c r="G6" s="226">
        <v>30</v>
      </c>
      <c r="H6" s="465"/>
      <c r="I6" s="117" t="s">
        <v>183</v>
      </c>
      <c r="J6" s="125"/>
      <c r="K6" s="465"/>
      <c r="L6" s="230" t="s">
        <v>36</v>
      </c>
      <c r="M6" s="231">
        <v>10</v>
      </c>
      <c r="N6" s="477"/>
      <c r="O6" s="19" t="s">
        <v>145</v>
      </c>
      <c r="P6" s="234" t="s">
        <v>146</v>
      </c>
      <c r="Q6" s="465"/>
      <c r="R6" s="34" t="s">
        <v>215</v>
      </c>
      <c r="S6" s="239"/>
      <c r="T6" s="121">
        <f>W5*2+W6*7+W7*1</f>
        <v>28.2</v>
      </c>
      <c r="U6" s="122">
        <f>(T6*4)/T12</f>
        <v>0.15351115949918345</v>
      </c>
      <c r="V6" s="123" t="s">
        <v>148</v>
      </c>
      <c r="W6" s="124">
        <v>2.2999999999999998</v>
      </c>
    </row>
    <row r="7" spans="1:84" ht="25.35" customHeight="1">
      <c r="A7" s="94">
        <v>3</v>
      </c>
      <c r="B7" s="465"/>
      <c r="C7" s="32"/>
      <c r="D7" s="173"/>
      <c r="E7" s="465"/>
      <c r="F7" s="34"/>
      <c r="G7" s="113"/>
      <c r="H7" s="465"/>
      <c r="I7" s="32" t="s">
        <v>212</v>
      </c>
      <c r="J7" s="118" t="s">
        <v>56</v>
      </c>
      <c r="K7" s="465"/>
      <c r="L7" s="26" t="s">
        <v>213</v>
      </c>
      <c r="M7" s="231"/>
      <c r="N7" s="477"/>
      <c r="O7" s="19" t="s">
        <v>149</v>
      </c>
      <c r="P7" s="234" t="s">
        <v>146</v>
      </c>
      <c r="Q7" s="465"/>
      <c r="R7" s="34" t="s">
        <v>169</v>
      </c>
      <c r="S7" s="239">
        <v>10</v>
      </c>
      <c r="T7" s="129" t="s">
        <v>14</v>
      </c>
      <c r="U7" s="130"/>
      <c r="V7" s="123" t="s">
        <v>0</v>
      </c>
      <c r="W7" s="211">
        <v>1.7</v>
      </c>
    </row>
    <row r="8" spans="1:84" ht="25.35" customHeight="1">
      <c r="A8" s="94" t="s">
        <v>24</v>
      </c>
      <c r="B8" s="465"/>
      <c r="C8" s="32"/>
      <c r="D8" s="173"/>
      <c r="E8" s="465"/>
      <c r="F8" s="19"/>
      <c r="G8" s="118"/>
      <c r="H8" s="465"/>
      <c r="I8" s="31"/>
      <c r="J8" s="229"/>
      <c r="K8" s="465"/>
      <c r="L8" s="27" t="s">
        <v>82</v>
      </c>
      <c r="M8" s="118">
        <v>3</v>
      </c>
      <c r="N8" s="477"/>
      <c r="O8" s="19"/>
      <c r="P8" s="234"/>
      <c r="Q8" s="465"/>
      <c r="R8" s="24" t="s">
        <v>183</v>
      </c>
      <c r="S8" s="178"/>
      <c r="T8" s="121">
        <f>W6*5+W9*5</f>
        <v>24</v>
      </c>
      <c r="U8" s="122">
        <f>(T8*9)/T12</f>
        <v>0.29395753946652153</v>
      </c>
      <c r="V8" s="123" t="s">
        <v>1</v>
      </c>
      <c r="W8" s="124">
        <v>1</v>
      </c>
    </row>
    <row r="9" spans="1:84" ht="25.35" customHeight="1">
      <c r="A9" s="94" t="s">
        <v>152</v>
      </c>
      <c r="B9" s="465"/>
      <c r="C9" s="32"/>
      <c r="D9" s="173"/>
      <c r="E9" s="465"/>
      <c r="F9" s="32"/>
      <c r="G9" s="118"/>
      <c r="H9" s="465"/>
      <c r="I9" s="32"/>
      <c r="J9" s="118"/>
      <c r="K9" s="465" t="s">
        <v>214</v>
      </c>
      <c r="L9" s="24" t="s">
        <v>81</v>
      </c>
      <c r="M9" s="118">
        <v>3</v>
      </c>
      <c r="N9" s="477"/>
      <c r="O9" s="235"/>
      <c r="P9" s="118"/>
      <c r="Q9" s="465"/>
      <c r="R9" s="24" t="s">
        <v>81</v>
      </c>
      <c r="S9" s="178">
        <v>5</v>
      </c>
      <c r="T9" s="134" t="s">
        <v>15</v>
      </c>
      <c r="U9" s="130"/>
      <c r="V9" s="135" t="s">
        <v>16</v>
      </c>
      <c r="W9" s="136">
        <v>2.5</v>
      </c>
    </row>
    <row r="10" spans="1:84" ht="25.35" customHeight="1">
      <c r="A10" s="94" t="s">
        <v>26</v>
      </c>
      <c r="B10" s="465"/>
      <c r="C10" s="32"/>
      <c r="D10" s="173"/>
      <c r="E10" s="465"/>
      <c r="F10" s="227"/>
      <c r="G10" s="228"/>
      <c r="H10" s="465"/>
      <c r="I10" s="116"/>
      <c r="J10" s="131"/>
      <c r="K10" s="465"/>
      <c r="L10" s="24"/>
      <c r="M10" s="118"/>
      <c r="N10" s="477"/>
      <c r="O10" s="236"/>
      <c r="P10" s="140"/>
      <c r="Q10" s="465"/>
      <c r="R10" s="24" t="s">
        <v>264</v>
      </c>
      <c r="S10" s="178" t="s">
        <v>38</v>
      </c>
      <c r="T10" s="121">
        <f>W5*15+W7*5+W8*15</f>
        <v>101.5</v>
      </c>
      <c r="U10" s="122">
        <f>(T10*4)/T12</f>
        <v>0.55253130103429504</v>
      </c>
      <c r="V10" s="123" t="s">
        <v>17</v>
      </c>
      <c r="W10" s="138">
        <f>W5*70+W6*75+W7*25+W8*60+W9*45</f>
        <v>751.5</v>
      </c>
    </row>
    <row r="11" spans="1:84" ht="25.35" customHeight="1">
      <c r="A11" s="94" t="s">
        <v>154</v>
      </c>
      <c r="B11" s="465"/>
      <c r="C11" s="32"/>
      <c r="D11" s="118"/>
      <c r="E11" s="465"/>
      <c r="F11" s="36"/>
      <c r="G11" s="21"/>
      <c r="H11" s="465"/>
      <c r="I11" s="116"/>
      <c r="J11" s="131"/>
      <c r="K11" s="465"/>
      <c r="L11" s="32"/>
      <c r="M11" s="118"/>
      <c r="N11" s="478" t="s">
        <v>296</v>
      </c>
      <c r="O11" s="307" t="s">
        <v>296</v>
      </c>
      <c r="P11" s="146" t="s">
        <v>297</v>
      </c>
      <c r="Q11" s="465"/>
      <c r="R11" s="24" t="s">
        <v>51</v>
      </c>
      <c r="S11" s="178" t="s">
        <v>38</v>
      </c>
      <c r="T11" s="129" t="s">
        <v>18</v>
      </c>
      <c r="U11" s="142"/>
      <c r="V11" s="143"/>
      <c r="W11" s="144"/>
    </row>
    <row r="12" spans="1:84" s="2" customFormat="1" ht="25.35" customHeight="1" thickBot="1">
      <c r="A12" s="95" t="s">
        <v>27</v>
      </c>
      <c r="B12" s="465"/>
      <c r="C12" s="201"/>
      <c r="D12" s="140"/>
      <c r="E12" s="465"/>
      <c r="F12" s="36"/>
      <c r="G12" s="23"/>
      <c r="H12" s="465"/>
      <c r="I12" s="27"/>
      <c r="J12" s="118"/>
      <c r="K12" s="465"/>
      <c r="L12" s="32"/>
      <c r="M12" s="118"/>
      <c r="N12" s="477"/>
      <c r="O12" s="236"/>
      <c r="P12" s="140"/>
      <c r="Q12" s="465"/>
      <c r="R12" s="24"/>
      <c r="S12" s="178"/>
      <c r="T12" s="147">
        <f>(T6*4)+(T8*9)+(T10*4)</f>
        <v>734.8</v>
      </c>
      <c r="U12" s="148"/>
      <c r="V12" s="143"/>
      <c r="W12" s="144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/>
      <c r="BV12" s="1"/>
      <c r="BW12" s="1"/>
      <c r="BX12" s="1"/>
      <c r="BY12" s="1"/>
      <c r="BZ12" s="1"/>
      <c r="CA12" s="1"/>
      <c r="CB12" s="1"/>
      <c r="CC12" s="1"/>
      <c r="CD12" s="1"/>
      <c r="CE12" s="1"/>
      <c r="CF12" s="1"/>
    </row>
    <row r="13" spans="1:84" ht="25.35" customHeight="1" thickBot="1">
      <c r="A13" s="96"/>
      <c r="B13" s="470"/>
      <c r="C13" s="151"/>
      <c r="D13" s="149"/>
      <c r="E13" s="476"/>
      <c r="F13" s="43"/>
      <c r="G13" s="44"/>
      <c r="H13" s="466"/>
      <c r="I13" s="150"/>
      <c r="J13" s="149"/>
      <c r="K13" s="466"/>
      <c r="L13" s="232"/>
      <c r="M13" s="233"/>
      <c r="N13" s="479"/>
      <c r="O13" s="237"/>
      <c r="P13" s="149"/>
      <c r="Q13" s="466"/>
      <c r="R13" s="195"/>
      <c r="S13" s="196"/>
      <c r="T13" s="212"/>
      <c r="U13" s="213"/>
      <c r="V13" s="214"/>
      <c r="W13" s="215"/>
    </row>
    <row r="14" spans="1:84" ht="25.35" customHeight="1">
      <c r="A14" s="93">
        <f>A5</f>
        <v>11</v>
      </c>
      <c r="B14" s="464" t="s">
        <v>203</v>
      </c>
      <c r="C14" s="218" t="s">
        <v>157</v>
      </c>
      <c r="D14" s="101">
        <v>75</v>
      </c>
      <c r="E14" s="464" t="s">
        <v>305</v>
      </c>
      <c r="F14" s="18" t="s">
        <v>88</v>
      </c>
      <c r="G14" s="101">
        <v>120</v>
      </c>
      <c r="H14" s="464" t="s">
        <v>129</v>
      </c>
      <c r="I14" s="161" t="s">
        <v>47</v>
      </c>
      <c r="J14" s="162">
        <v>30</v>
      </c>
      <c r="K14" s="464" t="s">
        <v>111</v>
      </c>
      <c r="L14" s="50" t="s">
        <v>216</v>
      </c>
      <c r="M14" s="225">
        <v>8</v>
      </c>
      <c r="N14" s="464" t="s">
        <v>159</v>
      </c>
      <c r="O14" s="161" t="s">
        <v>65</v>
      </c>
      <c r="P14" s="240">
        <v>110</v>
      </c>
      <c r="Q14" s="464" t="s">
        <v>300</v>
      </c>
      <c r="R14" s="107" t="s">
        <v>298</v>
      </c>
      <c r="S14" s="108">
        <v>5</v>
      </c>
      <c r="T14" s="109" t="s">
        <v>12</v>
      </c>
      <c r="U14" s="110"/>
      <c r="V14" s="111" t="s">
        <v>13</v>
      </c>
      <c r="W14" s="112">
        <v>5.5</v>
      </c>
    </row>
    <row r="15" spans="1:84" ht="25.35" customHeight="1">
      <c r="A15" s="94" t="s">
        <v>23</v>
      </c>
      <c r="B15" s="465"/>
      <c r="C15" s="32" t="s">
        <v>204</v>
      </c>
      <c r="D15" s="173">
        <v>20</v>
      </c>
      <c r="E15" s="465"/>
      <c r="F15" s="241" t="s">
        <v>161</v>
      </c>
      <c r="G15" s="242"/>
      <c r="H15" s="465"/>
      <c r="I15" s="116" t="s">
        <v>144</v>
      </c>
      <c r="J15" s="173"/>
      <c r="K15" s="465"/>
      <c r="L15" s="51" t="s">
        <v>85</v>
      </c>
      <c r="M15" s="243">
        <v>10</v>
      </c>
      <c r="N15" s="465"/>
      <c r="O15" s="19" t="s">
        <v>145</v>
      </c>
      <c r="P15" s="234" t="s">
        <v>146</v>
      </c>
      <c r="Q15" s="465"/>
      <c r="R15" s="168" t="s">
        <v>214</v>
      </c>
      <c r="S15" s="257">
        <v>5</v>
      </c>
      <c r="T15" s="216">
        <f>W14*2+W15*7+W16*1</f>
        <v>28.799999999999997</v>
      </c>
      <c r="U15" s="122">
        <f>(T15*4)/T21</f>
        <v>0.16788108423200229</v>
      </c>
      <c r="V15" s="123" t="s">
        <v>148</v>
      </c>
      <c r="W15" s="124">
        <v>2.2999999999999998</v>
      </c>
    </row>
    <row r="16" spans="1:84" ht="25.35" customHeight="1">
      <c r="A16" s="94">
        <f>A7+1</f>
        <v>4</v>
      </c>
      <c r="B16" s="465"/>
      <c r="C16" s="32"/>
      <c r="D16" s="173"/>
      <c r="E16" s="465"/>
      <c r="F16" s="251" t="s">
        <v>245</v>
      </c>
      <c r="G16" s="118">
        <v>1</v>
      </c>
      <c r="H16" s="465"/>
      <c r="I16" s="19" t="s">
        <v>81</v>
      </c>
      <c r="J16" s="210">
        <v>3</v>
      </c>
      <c r="K16" s="465"/>
      <c r="L16" s="42" t="s">
        <v>81</v>
      </c>
      <c r="M16" s="247">
        <v>5</v>
      </c>
      <c r="N16" s="465"/>
      <c r="O16" s="19" t="s">
        <v>163</v>
      </c>
      <c r="P16" s="244" t="s">
        <v>146</v>
      </c>
      <c r="Q16" s="465"/>
      <c r="R16" s="19" t="s">
        <v>264</v>
      </c>
      <c r="S16" s="276" t="s">
        <v>56</v>
      </c>
      <c r="T16" s="217" t="s">
        <v>14</v>
      </c>
      <c r="U16" s="130"/>
      <c r="V16" s="123" t="s">
        <v>0</v>
      </c>
      <c r="W16" s="211">
        <v>1.7</v>
      </c>
    </row>
    <row r="17" spans="1:87" ht="25.35" customHeight="1">
      <c r="A17" s="94" t="s">
        <v>24</v>
      </c>
      <c r="B17" s="465"/>
      <c r="C17" s="32"/>
      <c r="D17" s="173"/>
      <c r="E17" s="465"/>
      <c r="F17" s="26" t="s">
        <v>177</v>
      </c>
      <c r="G17" s="118">
        <v>3</v>
      </c>
      <c r="H17" s="465"/>
      <c r="I17" s="27" t="s">
        <v>82</v>
      </c>
      <c r="J17" s="118">
        <v>3</v>
      </c>
      <c r="K17" s="465"/>
      <c r="L17" s="314" t="s">
        <v>82</v>
      </c>
      <c r="M17" s="247">
        <v>5</v>
      </c>
      <c r="N17" s="465"/>
      <c r="O17" s="19"/>
      <c r="P17" s="244"/>
      <c r="Q17" s="465"/>
      <c r="R17" s="19" t="s">
        <v>89</v>
      </c>
      <c r="S17" s="276" t="s">
        <v>56</v>
      </c>
      <c r="T17" s="121">
        <f>W15*5+W18*5</f>
        <v>23</v>
      </c>
      <c r="U17" s="122">
        <f>(T17*9)/T21</f>
        <v>0.30166132322937916</v>
      </c>
      <c r="V17" s="123" t="s">
        <v>1</v>
      </c>
      <c r="W17" s="124">
        <v>0</v>
      </c>
    </row>
    <row r="18" spans="1:87" ht="25.35" customHeight="1">
      <c r="A18" s="94" t="s">
        <v>25</v>
      </c>
      <c r="B18" s="465"/>
      <c r="C18" s="32"/>
      <c r="D18" s="173"/>
      <c r="E18" s="465"/>
      <c r="F18" s="19" t="s">
        <v>89</v>
      </c>
      <c r="G18" s="118">
        <v>2</v>
      </c>
      <c r="H18" s="465"/>
      <c r="I18" s="230" t="s">
        <v>36</v>
      </c>
      <c r="J18" s="231">
        <v>5</v>
      </c>
      <c r="K18" s="465"/>
      <c r="L18" s="42"/>
      <c r="M18" s="247"/>
      <c r="N18" s="465"/>
      <c r="O18" s="32"/>
      <c r="P18" s="118"/>
      <c r="Q18" s="465"/>
      <c r="R18" s="19"/>
      <c r="S18" s="276"/>
      <c r="T18" s="134" t="s">
        <v>15</v>
      </c>
      <c r="U18" s="130"/>
      <c r="V18" s="135" t="s">
        <v>16</v>
      </c>
      <c r="W18" s="136">
        <v>2.2999999999999998</v>
      </c>
    </row>
    <row r="19" spans="1:87" ht="25.35" customHeight="1">
      <c r="A19" s="94" t="s">
        <v>26</v>
      </c>
      <c r="B19" s="465"/>
      <c r="C19" s="32"/>
      <c r="D19" s="173"/>
      <c r="E19" s="465"/>
      <c r="F19" s="34"/>
      <c r="G19" s="118"/>
      <c r="H19" s="465"/>
      <c r="I19" s="26" t="s">
        <v>213</v>
      </c>
      <c r="J19" s="231"/>
      <c r="K19" s="465"/>
      <c r="L19" s="42"/>
      <c r="M19" s="250"/>
      <c r="N19" s="465"/>
      <c r="O19" s="32"/>
      <c r="P19" s="118"/>
      <c r="Q19" s="465"/>
      <c r="R19" s="277"/>
      <c r="S19" s="178"/>
      <c r="T19" s="121">
        <f>W14*15+W16*5+W17*15</f>
        <v>91</v>
      </c>
      <c r="U19" s="122">
        <f>(T19*4)/T21</f>
        <v>0.53045759253861846</v>
      </c>
      <c r="V19" s="123" t="s">
        <v>17</v>
      </c>
      <c r="W19" s="138">
        <f>W14*70+W15*75+W16*25+W17*60+W18*45</f>
        <v>703.5</v>
      </c>
    </row>
    <row r="20" spans="1:87" ht="25.35" customHeight="1">
      <c r="A20" s="94" t="s">
        <v>165</v>
      </c>
      <c r="B20" s="465"/>
      <c r="C20" s="32"/>
      <c r="D20" s="118"/>
      <c r="E20" s="465"/>
      <c r="F20" s="312" t="s">
        <v>306</v>
      </c>
      <c r="G20" s="313"/>
      <c r="H20" s="465"/>
      <c r="I20" s="251"/>
      <c r="J20" s="118"/>
      <c r="K20" s="465"/>
      <c r="L20" s="32"/>
      <c r="M20" s="118"/>
      <c r="N20" s="465"/>
      <c r="O20" s="32"/>
      <c r="P20" s="118"/>
      <c r="Q20" s="465"/>
      <c r="S20" s="278"/>
      <c r="T20" s="129" t="s">
        <v>18</v>
      </c>
      <c r="U20" s="142"/>
      <c r="V20" s="143"/>
      <c r="W20" s="144"/>
    </row>
    <row r="21" spans="1:87" s="2" customFormat="1" ht="25.35" customHeight="1" thickBot="1">
      <c r="A21" s="95" t="s">
        <v>27</v>
      </c>
      <c r="B21" s="465"/>
      <c r="C21" s="201"/>
      <c r="D21" s="140"/>
      <c r="E21" s="465"/>
      <c r="F21" s="19"/>
      <c r="G21" s="140"/>
      <c r="H21" s="465"/>
      <c r="I21" s="201"/>
      <c r="J21" s="140"/>
      <c r="K21" s="465"/>
      <c r="L21" s="32"/>
      <c r="M21" s="118"/>
      <c r="N21" s="465"/>
      <c r="O21" s="201"/>
      <c r="P21" s="140"/>
      <c r="Q21" s="465"/>
      <c r="R21" s="52"/>
      <c r="S21" s="276"/>
      <c r="T21" s="147">
        <f>(T15*4)+(T17*9)+(T19*4)</f>
        <v>686.2</v>
      </c>
      <c r="U21" s="148"/>
      <c r="V21" s="143"/>
      <c r="W21" s="144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  <c r="BL21" s="1"/>
      <c r="BM21" s="1"/>
      <c r="BN21" s="1"/>
      <c r="BO21" s="1"/>
      <c r="BP21" s="1"/>
      <c r="BQ21" s="1"/>
      <c r="BR21" s="1"/>
      <c r="BS21" s="1"/>
      <c r="BT21" s="1"/>
      <c r="BU21" s="1"/>
      <c r="BV21" s="1"/>
      <c r="BW21" s="1"/>
      <c r="BX21" s="1"/>
      <c r="BY21" s="1"/>
      <c r="BZ21" s="1"/>
      <c r="CA21" s="1"/>
      <c r="CB21" s="1"/>
      <c r="CC21" s="1"/>
      <c r="CD21" s="1"/>
      <c r="CE21" s="1"/>
      <c r="CF21" s="1"/>
      <c r="CG21" s="1"/>
      <c r="CH21" s="1"/>
      <c r="CI21" s="1"/>
    </row>
    <row r="22" spans="1:87" ht="25.35" customHeight="1" thickBot="1">
      <c r="A22" s="96"/>
      <c r="B22" s="470"/>
      <c r="C22" s="219"/>
      <c r="D22" s="149"/>
      <c r="E22" s="466"/>
      <c r="F22" s="43"/>
      <c r="G22" s="149"/>
      <c r="H22" s="466"/>
      <c r="I22" s="252"/>
      <c r="J22" s="253"/>
      <c r="K22" s="466"/>
      <c r="L22" s="232"/>
      <c r="M22" s="233"/>
      <c r="N22" s="466"/>
      <c r="O22" s="151"/>
      <c r="P22" s="149"/>
      <c r="Q22" s="466"/>
      <c r="R22" s="151"/>
      <c r="S22" s="279"/>
      <c r="T22" s="97"/>
      <c r="U22" s="98"/>
      <c r="V22" s="99"/>
      <c r="W22" s="100"/>
    </row>
    <row r="23" spans="1:87" ht="25.35" customHeight="1">
      <c r="A23" s="93">
        <v>11</v>
      </c>
      <c r="B23" s="467" t="s">
        <v>126</v>
      </c>
      <c r="C23" s="18" t="s">
        <v>157</v>
      </c>
      <c r="D23" s="101">
        <v>110</v>
      </c>
      <c r="E23" s="471" t="s">
        <v>322</v>
      </c>
      <c r="F23" s="102" t="s">
        <v>166</v>
      </c>
      <c r="G23" s="101">
        <v>100</v>
      </c>
      <c r="H23" s="464" t="s">
        <v>72</v>
      </c>
      <c r="I23" s="18" t="s">
        <v>220</v>
      </c>
      <c r="J23" s="101">
        <v>40</v>
      </c>
      <c r="K23" s="464" t="s">
        <v>280</v>
      </c>
      <c r="L23" s="18" t="s">
        <v>281</v>
      </c>
      <c r="M23" s="106">
        <v>8</v>
      </c>
      <c r="N23" s="464" t="s">
        <v>106</v>
      </c>
      <c r="O23" s="18" t="s">
        <v>142</v>
      </c>
      <c r="P23" s="101">
        <v>110</v>
      </c>
      <c r="Q23" s="467" t="s">
        <v>307</v>
      </c>
      <c r="R23" s="107" t="s">
        <v>231</v>
      </c>
      <c r="S23" s="108">
        <v>10</v>
      </c>
      <c r="T23" s="109" t="s">
        <v>12</v>
      </c>
      <c r="U23" s="110"/>
      <c r="V23" s="111" t="s">
        <v>13</v>
      </c>
      <c r="W23" s="112">
        <v>5.2</v>
      </c>
    </row>
    <row r="24" spans="1:87" ht="25.35" customHeight="1">
      <c r="A24" s="94" t="s">
        <v>23</v>
      </c>
      <c r="B24" s="468"/>
      <c r="C24" s="34" t="s">
        <v>48</v>
      </c>
      <c r="D24" s="113">
        <v>10</v>
      </c>
      <c r="E24" s="472"/>
      <c r="F24" s="114" t="s">
        <v>168</v>
      </c>
      <c r="G24" s="115"/>
      <c r="H24" s="465"/>
      <c r="I24" s="27" t="s">
        <v>150</v>
      </c>
      <c r="J24" s="118">
        <v>3</v>
      </c>
      <c r="K24" s="465"/>
      <c r="L24" s="19" t="s">
        <v>150</v>
      </c>
      <c r="M24" s="118">
        <v>3</v>
      </c>
      <c r="N24" s="465"/>
      <c r="O24" s="19" t="s">
        <v>145</v>
      </c>
      <c r="P24" s="234" t="s">
        <v>146</v>
      </c>
      <c r="Q24" s="468"/>
      <c r="R24" s="119" t="s">
        <v>170</v>
      </c>
      <c r="S24" s="132" t="s">
        <v>56</v>
      </c>
      <c r="T24" s="121">
        <f>W23*2+W24*7+W25*1</f>
        <v>28.2</v>
      </c>
      <c r="U24" s="122">
        <f>(T24*4)/T30</f>
        <v>0.16496051477040072</v>
      </c>
      <c r="V24" s="123" t="s">
        <v>148</v>
      </c>
      <c r="W24" s="124">
        <v>2.2999999999999998</v>
      </c>
    </row>
    <row r="25" spans="1:87" ht="25.35" customHeight="1">
      <c r="A25" s="94">
        <f>A16+1</f>
        <v>5</v>
      </c>
      <c r="B25" s="468"/>
      <c r="C25" s="32" t="s">
        <v>147</v>
      </c>
      <c r="D25" s="173"/>
      <c r="E25" s="472"/>
      <c r="F25" s="19" t="s">
        <v>44</v>
      </c>
      <c r="G25" s="126" t="s">
        <v>38</v>
      </c>
      <c r="H25" s="465"/>
      <c r="I25" s="27" t="s">
        <v>221</v>
      </c>
      <c r="J25" s="254">
        <v>10</v>
      </c>
      <c r="K25" s="465"/>
      <c r="L25" s="24" t="s">
        <v>40</v>
      </c>
      <c r="M25" s="118">
        <v>3</v>
      </c>
      <c r="N25" s="465"/>
      <c r="O25" s="19" t="s">
        <v>149</v>
      </c>
      <c r="P25" s="234" t="s">
        <v>146</v>
      </c>
      <c r="Q25" s="468"/>
      <c r="R25" s="127"/>
      <c r="S25" s="128"/>
      <c r="T25" s="129" t="s">
        <v>14</v>
      </c>
      <c r="U25" s="130"/>
      <c r="V25" s="123" t="s">
        <v>0</v>
      </c>
      <c r="W25" s="124">
        <v>1.7</v>
      </c>
    </row>
    <row r="26" spans="1:87" ht="25.35" customHeight="1">
      <c r="A26" s="94" t="s">
        <v>24</v>
      </c>
      <c r="B26" s="468"/>
      <c r="C26" s="19" t="s">
        <v>81</v>
      </c>
      <c r="D26" s="118">
        <v>5</v>
      </c>
      <c r="E26" s="472"/>
      <c r="F26" s="26" t="s">
        <v>171</v>
      </c>
      <c r="G26" s="115" t="s">
        <v>38</v>
      </c>
      <c r="H26" s="465"/>
      <c r="I26" s="27" t="s">
        <v>183</v>
      </c>
      <c r="J26" s="137"/>
      <c r="K26" s="465"/>
      <c r="L26" s="27" t="s">
        <v>85</v>
      </c>
      <c r="M26" s="118">
        <v>10</v>
      </c>
      <c r="N26" s="465"/>
      <c r="O26" s="19"/>
      <c r="P26" s="234"/>
      <c r="Q26" s="468"/>
      <c r="R26" s="119"/>
      <c r="S26" s="132"/>
      <c r="T26" s="121">
        <f>W24*5+W27*5</f>
        <v>25</v>
      </c>
      <c r="U26" s="122">
        <f>(T26*9)/T30</f>
        <v>0.32904357999415035</v>
      </c>
      <c r="V26" s="123" t="s">
        <v>1</v>
      </c>
      <c r="W26" s="124">
        <v>0</v>
      </c>
    </row>
    <row r="27" spans="1:87" ht="25.35" customHeight="1">
      <c r="A27" s="94" t="s">
        <v>25</v>
      </c>
      <c r="B27" s="468"/>
      <c r="C27" s="19" t="s">
        <v>169</v>
      </c>
      <c r="D27" s="125">
        <v>5</v>
      </c>
      <c r="E27" s="472"/>
      <c r="F27" s="19"/>
      <c r="G27" s="115"/>
      <c r="H27" s="465"/>
      <c r="I27" s="168" t="s">
        <v>222</v>
      </c>
      <c r="J27" s="131">
        <v>5</v>
      </c>
      <c r="K27" s="465"/>
      <c r="L27" s="27"/>
      <c r="M27" s="118"/>
      <c r="N27" s="465"/>
      <c r="O27" s="235"/>
      <c r="P27" s="118"/>
      <c r="Q27" s="468"/>
      <c r="R27" s="119"/>
      <c r="S27" s="132"/>
      <c r="T27" s="134" t="s">
        <v>15</v>
      </c>
      <c r="U27" s="130"/>
      <c r="V27" s="135" t="s">
        <v>16</v>
      </c>
      <c r="W27" s="136">
        <v>2.7</v>
      </c>
    </row>
    <row r="28" spans="1:87" ht="25.35" customHeight="1">
      <c r="A28" s="94" t="s">
        <v>26</v>
      </c>
      <c r="B28" s="468"/>
      <c r="C28" s="32" t="s">
        <v>315</v>
      </c>
      <c r="D28" s="140">
        <v>3</v>
      </c>
      <c r="E28" s="472"/>
      <c r="F28" s="19"/>
      <c r="G28" s="137"/>
      <c r="H28" s="465"/>
      <c r="I28" s="168"/>
      <c r="J28" s="131"/>
      <c r="K28" s="465"/>
      <c r="L28" s="27"/>
      <c r="M28" s="21"/>
      <c r="N28" s="465"/>
      <c r="O28" s="235"/>
      <c r="P28" s="118"/>
      <c r="Q28" s="468"/>
      <c r="R28" s="119"/>
      <c r="S28" s="132"/>
      <c r="T28" s="121">
        <f>W23*15+W25*5+W26*15</f>
        <v>86.5</v>
      </c>
      <c r="U28" s="122">
        <f>(T28*4)/T30</f>
        <v>0.50599590523544902</v>
      </c>
      <c r="V28" s="123" t="s">
        <v>17</v>
      </c>
      <c r="W28" s="138">
        <f>W23*70+W24*75+W25*25+W26*60+W27*45</f>
        <v>700.5</v>
      </c>
    </row>
    <row r="29" spans="1:87" ht="25.35" customHeight="1">
      <c r="A29" s="94" t="s">
        <v>28</v>
      </c>
      <c r="B29" s="468"/>
      <c r="C29" s="222"/>
      <c r="D29" s="146"/>
      <c r="E29" s="472"/>
      <c r="F29" s="19"/>
      <c r="G29" s="137"/>
      <c r="H29" s="465"/>
      <c r="I29" s="168"/>
      <c r="J29" s="131"/>
      <c r="K29" s="465"/>
      <c r="L29" s="28"/>
      <c r="M29" s="21"/>
      <c r="N29" s="465"/>
      <c r="O29" s="235"/>
      <c r="P29" s="118"/>
      <c r="Q29" s="468"/>
      <c r="R29" s="141"/>
      <c r="S29" s="132"/>
      <c r="T29" s="129" t="s">
        <v>18</v>
      </c>
      <c r="U29" s="142"/>
      <c r="V29" s="143"/>
      <c r="W29" s="144"/>
    </row>
    <row r="30" spans="1:87" s="2" customFormat="1" ht="25.35" customHeight="1" thickBot="1">
      <c r="A30" s="95" t="s">
        <v>27</v>
      </c>
      <c r="B30" s="468"/>
      <c r="C30" s="168"/>
      <c r="D30" s="223"/>
      <c r="E30" s="472"/>
      <c r="F30" s="19"/>
      <c r="G30" s="140"/>
      <c r="H30" s="465"/>
      <c r="I30" s="27"/>
      <c r="J30" s="118"/>
      <c r="K30" s="465"/>
      <c r="L30" s="32"/>
      <c r="M30" s="23"/>
      <c r="N30" s="465"/>
      <c r="O30" s="236"/>
      <c r="P30" s="140"/>
      <c r="Q30" s="468"/>
      <c r="R30" s="119"/>
      <c r="S30" s="132"/>
      <c r="T30" s="147">
        <f>(T24*4)+(T26*9)+(T28*4)</f>
        <v>683.8</v>
      </c>
      <c r="U30" s="148"/>
      <c r="V30" s="143"/>
      <c r="W30" s="144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  <c r="BL30" s="1"/>
      <c r="BM30" s="1"/>
      <c r="BN30" s="1"/>
      <c r="BO30" s="1"/>
      <c r="BP30" s="1"/>
      <c r="BQ30" s="1"/>
      <c r="BR30" s="1"/>
      <c r="BS30" s="1"/>
      <c r="BT30" s="1"/>
      <c r="BU30" s="1"/>
      <c r="BV30" s="1"/>
      <c r="BW30" s="1"/>
      <c r="BX30" s="1"/>
      <c r="BY30" s="1"/>
      <c r="BZ30" s="1"/>
      <c r="CA30" s="1"/>
      <c r="CB30" s="1"/>
    </row>
    <row r="31" spans="1:87" ht="25.35" customHeight="1" thickBot="1">
      <c r="A31" s="96"/>
      <c r="B31" s="469"/>
      <c r="C31" s="155"/>
      <c r="D31" s="185"/>
      <c r="E31" s="473"/>
      <c r="F31" s="43"/>
      <c r="G31" s="149"/>
      <c r="H31" s="466"/>
      <c r="I31" s="43"/>
      <c r="J31" s="44"/>
      <c r="K31" s="466"/>
      <c r="L31" s="151"/>
      <c r="M31" s="152"/>
      <c r="N31" s="466"/>
      <c r="O31" s="237"/>
      <c r="P31" s="149"/>
      <c r="Q31" s="469"/>
      <c r="R31" s="155"/>
      <c r="S31" s="156"/>
      <c r="T31" s="157"/>
      <c r="U31" s="148"/>
      <c r="V31" s="158"/>
      <c r="W31" s="159"/>
    </row>
    <row r="32" spans="1:87" ht="25.35" customHeight="1">
      <c r="A32" s="160">
        <f>A23</f>
        <v>11</v>
      </c>
      <c r="B32" s="464" t="s">
        <v>103</v>
      </c>
      <c r="C32" s="218" t="s">
        <v>157</v>
      </c>
      <c r="D32" s="101">
        <v>70</v>
      </c>
      <c r="E32" s="471" t="s">
        <v>321</v>
      </c>
      <c r="F32" s="27" t="s">
        <v>273</v>
      </c>
      <c r="G32" s="118">
        <v>80</v>
      </c>
      <c r="H32" s="464" t="s">
        <v>128</v>
      </c>
      <c r="I32" s="161" t="s">
        <v>162</v>
      </c>
      <c r="J32" s="162">
        <v>35</v>
      </c>
      <c r="K32" s="464" t="s">
        <v>59</v>
      </c>
      <c r="L32" s="32" t="s">
        <v>223</v>
      </c>
      <c r="M32" s="118">
        <v>40</v>
      </c>
      <c r="N32" s="474" t="s">
        <v>173</v>
      </c>
      <c r="O32" s="161" t="s">
        <v>65</v>
      </c>
      <c r="P32" s="240">
        <v>110</v>
      </c>
      <c r="Q32" s="467" t="s">
        <v>308</v>
      </c>
      <c r="R32" s="19" t="s">
        <v>141</v>
      </c>
      <c r="S32" s="163">
        <v>40</v>
      </c>
      <c r="T32" s="164" t="s">
        <v>12</v>
      </c>
      <c r="U32" s="165"/>
      <c r="V32" s="13" t="s">
        <v>13</v>
      </c>
      <c r="W32" s="166">
        <v>5.4</v>
      </c>
    </row>
    <row r="33" spans="1:90" ht="25.35" customHeight="1">
      <c r="A33" s="167" t="s">
        <v>23</v>
      </c>
      <c r="B33" s="465"/>
      <c r="C33" s="32" t="s">
        <v>206</v>
      </c>
      <c r="D33" s="173">
        <v>30</v>
      </c>
      <c r="E33" s="472"/>
      <c r="F33" s="306" t="s">
        <v>274</v>
      </c>
      <c r="G33" s="231"/>
      <c r="H33" s="465"/>
      <c r="I33" s="19" t="s">
        <v>169</v>
      </c>
      <c r="J33" s="118">
        <v>5</v>
      </c>
      <c r="K33" s="465"/>
      <c r="L33" s="32" t="s">
        <v>41</v>
      </c>
      <c r="M33" s="118" t="s">
        <v>38</v>
      </c>
      <c r="N33" s="475"/>
      <c r="O33" s="19" t="s">
        <v>145</v>
      </c>
      <c r="P33" s="234" t="s">
        <v>146</v>
      </c>
      <c r="Q33" s="468"/>
      <c r="R33" s="30" t="s">
        <v>144</v>
      </c>
      <c r="S33" s="174"/>
      <c r="T33" s="175">
        <f>W32*2+W33*7+W34*1</f>
        <v>30.5</v>
      </c>
      <c r="U33" s="176">
        <f>(T33*4)/T39</f>
        <v>0.17292700212615167</v>
      </c>
      <c r="V33" s="14" t="s">
        <v>148</v>
      </c>
      <c r="W33" s="177">
        <v>2.6</v>
      </c>
    </row>
    <row r="34" spans="1:90" ht="25.35" customHeight="1">
      <c r="A34" s="167">
        <f>A25+1</f>
        <v>6</v>
      </c>
      <c r="B34" s="465"/>
      <c r="C34" s="32"/>
      <c r="D34" s="173"/>
      <c r="E34" s="472"/>
      <c r="F34" s="26" t="s">
        <v>243</v>
      </c>
      <c r="G34" s="231">
        <v>5</v>
      </c>
      <c r="H34" s="465"/>
      <c r="I34" s="139" t="s">
        <v>143</v>
      </c>
      <c r="J34" s="140"/>
      <c r="K34" s="465"/>
      <c r="L34" s="32"/>
      <c r="M34" s="173"/>
      <c r="N34" s="475"/>
      <c r="O34" s="19" t="s">
        <v>163</v>
      </c>
      <c r="P34" s="244" t="s">
        <v>146</v>
      </c>
      <c r="Q34" s="468"/>
      <c r="R34" s="42" t="s">
        <v>81</v>
      </c>
      <c r="S34" s="247">
        <v>5</v>
      </c>
      <c r="T34" s="179" t="s">
        <v>14</v>
      </c>
      <c r="U34" s="180"/>
      <c r="V34" s="14" t="s">
        <v>0</v>
      </c>
      <c r="W34" s="177">
        <v>1.5</v>
      </c>
    </row>
    <row r="35" spans="1:90" ht="25.35" customHeight="1">
      <c r="A35" s="167" t="s">
        <v>24</v>
      </c>
      <c r="B35" s="465"/>
      <c r="C35" s="32"/>
      <c r="D35" s="173"/>
      <c r="E35" s="472"/>
      <c r="F35" s="251" t="s">
        <v>275</v>
      </c>
      <c r="G35" s="118"/>
      <c r="H35" s="465"/>
      <c r="I35" s="19" t="s">
        <v>81</v>
      </c>
      <c r="J35" s="173">
        <v>3</v>
      </c>
      <c r="K35" s="465"/>
      <c r="L35" s="27"/>
      <c r="M35" s="118"/>
      <c r="N35" s="475"/>
      <c r="O35" s="19"/>
      <c r="P35" s="244"/>
      <c r="Q35" s="468"/>
      <c r="R35" s="256"/>
      <c r="S35" s="257"/>
      <c r="T35" s="175">
        <f>W33*5+W36*5</f>
        <v>25.5</v>
      </c>
      <c r="U35" s="176">
        <f>(T35*9)/T39</f>
        <v>0.3253012048192771</v>
      </c>
      <c r="V35" s="14" t="s">
        <v>1</v>
      </c>
      <c r="W35" s="124">
        <v>0</v>
      </c>
    </row>
    <row r="36" spans="1:90" ht="25.35" customHeight="1">
      <c r="A36" s="167" t="s">
        <v>25</v>
      </c>
      <c r="B36" s="465"/>
      <c r="C36" s="32"/>
      <c r="D36" s="173"/>
      <c r="E36" s="472"/>
      <c r="F36" s="27" t="s">
        <v>81</v>
      </c>
      <c r="G36" s="118">
        <v>3</v>
      </c>
      <c r="H36" s="465"/>
      <c r="I36" s="34" t="s">
        <v>57</v>
      </c>
      <c r="J36" s="173" t="s">
        <v>56</v>
      </c>
      <c r="K36" s="465"/>
      <c r="L36" s="19"/>
      <c r="M36" s="125"/>
      <c r="N36" s="475"/>
      <c r="O36" s="32"/>
      <c r="P36" s="118"/>
      <c r="Q36" s="468"/>
      <c r="R36" s="256"/>
      <c r="S36" s="257"/>
      <c r="T36" s="184" t="s">
        <v>15</v>
      </c>
      <c r="U36" s="180"/>
      <c r="V36" s="15" t="s">
        <v>16</v>
      </c>
      <c r="W36" s="181">
        <v>2.5</v>
      </c>
    </row>
    <row r="37" spans="1:90" ht="25.35" customHeight="1">
      <c r="A37" s="167" t="s">
        <v>26</v>
      </c>
      <c r="B37" s="465"/>
      <c r="C37" s="32"/>
      <c r="D37" s="173"/>
      <c r="E37" s="472"/>
      <c r="F37" s="19" t="s">
        <v>86</v>
      </c>
      <c r="G37" s="140" t="s">
        <v>56</v>
      </c>
      <c r="H37" s="465"/>
      <c r="I37" s="19" t="s">
        <v>224</v>
      </c>
      <c r="J37" s="173">
        <v>8</v>
      </c>
      <c r="K37" s="465"/>
      <c r="L37" s="27"/>
      <c r="M37" s="118"/>
      <c r="N37" s="475"/>
      <c r="O37" s="32"/>
      <c r="P37" s="118"/>
      <c r="Q37" s="468"/>
      <c r="R37" s="119"/>
      <c r="S37" s="132"/>
      <c r="T37" s="175">
        <f>W32*15+W34*5+W35*15</f>
        <v>88.5</v>
      </c>
      <c r="U37" s="176">
        <f>(T37*4)/T39</f>
        <v>0.5017717930545712</v>
      </c>
      <c r="V37" s="14" t="s">
        <v>17</v>
      </c>
      <c r="W37" s="186">
        <f>W32*70+W33*75+W34*25+W35*60+W36*45</f>
        <v>723</v>
      </c>
    </row>
    <row r="38" spans="1:90" ht="25.35" customHeight="1">
      <c r="A38" s="167" t="s">
        <v>29</v>
      </c>
      <c r="B38" s="465"/>
      <c r="C38" s="52"/>
      <c r="D38" s="118"/>
      <c r="E38" s="472"/>
      <c r="F38" s="19" t="s">
        <v>265</v>
      </c>
      <c r="G38" s="140" t="s">
        <v>56</v>
      </c>
      <c r="H38" s="465"/>
      <c r="I38" s="171" t="s">
        <v>225</v>
      </c>
      <c r="J38" s="118"/>
      <c r="K38" s="465"/>
      <c r="L38" s="32"/>
      <c r="M38" s="118"/>
      <c r="N38" s="475"/>
      <c r="O38" s="32"/>
      <c r="P38" s="118"/>
      <c r="Q38" s="468"/>
      <c r="R38" s="141"/>
      <c r="S38" s="132"/>
      <c r="T38" s="179" t="s">
        <v>18</v>
      </c>
      <c r="U38" s="187"/>
      <c r="V38" s="188"/>
      <c r="W38" s="189"/>
    </row>
    <row r="39" spans="1:90" s="2" customFormat="1" ht="25.35" customHeight="1" thickBot="1">
      <c r="A39" s="190" t="s">
        <v>27</v>
      </c>
      <c r="B39" s="465"/>
      <c r="C39" s="52"/>
      <c r="D39" s="140"/>
      <c r="E39" s="472"/>
      <c r="F39" s="19"/>
      <c r="G39" s="140"/>
      <c r="H39" s="465"/>
      <c r="I39" s="32" t="s">
        <v>226</v>
      </c>
      <c r="J39" s="118" t="s">
        <v>56</v>
      </c>
      <c r="K39" s="465"/>
      <c r="L39" s="32"/>
      <c r="M39" s="118"/>
      <c r="N39" s="465"/>
      <c r="O39" s="201"/>
      <c r="P39" s="140"/>
      <c r="Q39" s="468"/>
      <c r="R39" s="119"/>
      <c r="S39" s="258"/>
      <c r="T39" s="191">
        <f>(T33*4)+(T35*9)+(T37*4)</f>
        <v>705.5</v>
      </c>
      <c r="U39" s="192"/>
      <c r="V39" s="188"/>
      <c r="W39" s="189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  <c r="BL39" s="1"/>
      <c r="BM39" s="1"/>
      <c r="BN39" s="1"/>
      <c r="BO39" s="1"/>
      <c r="BP39" s="1"/>
      <c r="BQ39" s="1"/>
      <c r="BR39" s="1"/>
      <c r="BS39" s="1"/>
      <c r="BT39" s="1"/>
      <c r="BU39" s="1"/>
      <c r="BV39" s="1"/>
      <c r="BW39" s="1"/>
      <c r="BX39" s="1"/>
      <c r="BY39" s="1"/>
      <c r="BZ39" s="1"/>
      <c r="CA39" s="1"/>
      <c r="CB39" s="1"/>
      <c r="CC39" s="1"/>
      <c r="CD39" s="1"/>
      <c r="CE39" s="1"/>
      <c r="CF39" s="1"/>
      <c r="CG39" s="1"/>
      <c r="CH39" s="1"/>
    </row>
    <row r="40" spans="1:90" ht="25.35" customHeight="1" thickBot="1">
      <c r="A40" s="193"/>
      <c r="B40" s="470"/>
      <c r="C40" s="151"/>
      <c r="D40" s="149"/>
      <c r="E40" s="473"/>
      <c r="F40" s="43"/>
      <c r="G40" s="149"/>
      <c r="H40" s="466"/>
      <c r="I40" s="232"/>
      <c r="J40" s="233"/>
      <c r="K40" s="466"/>
      <c r="L40" s="232"/>
      <c r="M40" s="233"/>
      <c r="N40" s="466"/>
      <c r="O40" s="151"/>
      <c r="P40" s="149"/>
      <c r="Q40" s="469"/>
      <c r="R40" s="155"/>
      <c r="S40" s="156"/>
      <c r="T40" s="197"/>
      <c r="U40" s="198"/>
      <c r="V40" s="199"/>
      <c r="W40" s="200"/>
    </row>
    <row r="41" spans="1:90" ht="25.35" customHeight="1">
      <c r="A41" s="160">
        <f>A32</f>
        <v>11</v>
      </c>
      <c r="B41" s="461" t="s">
        <v>207</v>
      </c>
      <c r="C41" s="218" t="s">
        <v>179</v>
      </c>
      <c r="D41" s="101">
        <v>80</v>
      </c>
      <c r="E41" s="464" t="s">
        <v>268</v>
      </c>
      <c r="F41" s="47" t="s">
        <v>88</v>
      </c>
      <c r="G41" s="259">
        <v>70</v>
      </c>
      <c r="H41" s="464" t="s">
        <v>66</v>
      </c>
      <c r="I41" s="47" t="s">
        <v>91</v>
      </c>
      <c r="J41" s="259">
        <v>35</v>
      </c>
      <c r="K41" s="464" t="s">
        <v>185</v>
      </c>
      <c r="L41" s="18" t="s">
        <v>227</v>
      </c>
      <c r="M41" s="101">
        <v>40</v>
      </c>
      <c r="N41" s="467" t="s">
        <v>101</v>
      </c>
      <c r="O41" s="103" t="s">
        <v>181</v>
      </c>
      <c r="P41" s="104">
        <v>110</v>
      </c>
      <c r="Q41" s="464" t="s">
        <v>293</v>
      </c>
      <c r="R41" s="19" t="s">
        <v>83</v>
      </c>
      <c r="S41" s="163">
        <v>20</v>
      </c>
      <c r="T41" s="164" t="s">
        <v>12</v>
      </c>
      <c r="U41" s="165"/>
      <c r="V41" s="13" t="s">
        <v>13</v>
      </c>
      <c r="W41" s="166">
        <v>5.0999999999999996</v>
      </c>
    </row>
    <row r="42" spans="1:90" ht="25.35" customHeight="1">
      <c r="A42" s="167" t="s">
        <v>23</v>
      </c>
      <c r="B42" s="462"/>
      <c r="C42" s="32" t="s">
        <v>208</v>
      </c>
      <c r="D42" s="173">
        <v>20</v>
      </c>
      <c r="E42" s="465"/>
      <c r="F42" s="171" t="s">
        <v>161</v>
      </c>
      <c r="G42" s="172"/>
      <c r="H42" s="465"/>
      <c r="I42" s="37" t="s">
        <v>143</v>
      </c>
      <c r="J42" s="226"/>
      <c r="K42" s="465"/>
      <c r="L42" s="27" t="s">
        <v>81</v>
      </c>
      <c r="M42" s="137">
        <v>3</v>
      </c>
      <c r="N42" s="468"/>
      <c r="O42" s="119" t="s">
        <v>145</v>
      </c>
      <c r="P42" s="120" t="s">
        <v>146</v>
      </c>
      <c r="Q42" s="465"/>
      <c r="R42" s="19" t="s">
        <v>81</v>
      </c>
      <c r="S42" s="260">
        <v>3</v>
      </c>
      <c r="T42" s="175">
        <f>W41*2+W42*7+W43*1</f>
        <v>27.400000000000002</v>
      </c>
      <c r="U42" s="176">
        <f>(T42*4)/T48</f>
        <v>0.16417016177351709</v>
      </c>
      <c r="V42" s="14" t="s">
        <v>148</v>
      </c>
      <c r="W42" s="177">
        <v>2.2000000000000002</v>
      </c>
    </row>
    <row r="43" spans="1:90" ht="25.35" customHeight="1">
      <c r="A43" s="167">
        <f>A34+1</f>
        <v>7</v>
      </c>
      <c r="B43" s="462"/>
      <c r="C43" s="32"/>
      <c r="D43" s="173"/>
      <c r="E43" s="465"/>
      <c r="F43" s="19" t="s">
        <v>228</v>
      </c>
      <c r="G43" s="115" t="s">
        <v>38</v>
      </c>
      <c r="H43" s="465"/>
      <c r="I43" s="37" t="s">
        <v>169</v>
      </c>
      <c r="J43" s="226">
        <v>3</v>
      </c>
      <c r="K43" s="465"/>
      <c r="L43" s="42" t="s">
        <v>170</v>
      </c>
      <c r="M43" s="137">
        <v>8</v>
      </c>
      <c r="N43" s="468"/>
      <c r="O43" s="119" t="s">
        <v>149</v>
      </c>
      <c r="P43" s="120" t="s">
        <v>146</v>
      </c>
      <c r="Q43" s="465"/>
      <c r="R43" s="19" t="s">
        <v>229</v>
      </c>
      <c r="S43" s="255" t="s">
        <v>56</v>
      </c>
      <c r="T43" s="179" t="s">
        <v>14</v>
      </c>
      <c r="U43" s="180"/>
      <c r="V43" s="14" t="s">
        <v>0</v>
      </c>
      <c r="W43" s="177">
        <v>1.8</v>
      </c>
    </row>
    <row r="44" spans="1:90" ht="25.35" customHeight="1">
      <c r="A44" s="167" t="s">
        <v>24</v>
      </c>
      <c r="B44" s="462"/>
      <c r="C44" s="32"/>
      <c r="D44" s="173"/>
      <c r="E44" s="465"/>
      <c r="F44" s="19" t="s">
        <v>163</v>
      </c>
      <c r="G44" s="115" t="s">
        <v>38</v>
      </c>
      <c r="H44" s="465"/>
      <c r="I44" s="42" t="s">
        <v>150</v>
      </c>
      <c r="J44" s="247">
        <v>3</v>
      </c>
      <c r="K44" s="465"/>
      <c r="L44" s="27" t="s">
        <v>82</v>
      </c>
      <c r="M44" s="118">
        <v>3</v>
      </c>
      <c r="N44" s="468"/>
      <c r="O44" s="119"/>
      <c r="P44" s="120"/>
      <c r="Q44" s="465"/>
      <c r="R44" s="182" t="s">
        <v>291</v>
      </c>
      <c r="S44" s="261">
        <v>10</v>
      </c>
      <c r="T44" s="175">
        <f>W42*5+W45*5</f>
        <v>24</v>
      </c>
      <c r="U44" s="176">
        <f>(T44*9)/T48</f>
        <v>0.32354703415218694</v>
      </c>
      <c r="V44" s="14" t="s">
        <v>1</v>
      </c>
      <c r="W44" s="124">
        <v>0</v>
      </c>
    </row>
    <row r="45" spans="1:90" ht="25.35" customHeight="1">
      <c r="A45" s="167" t="s">
        <v>25</v>
      </c>
      <c r="B45" s="462"/>
      <c r="C45" s="32"/>
      <c r="D45" s="173"/>
      <c r="E45" s="465"/>
      <c r="F45" s="19" t="s">
        <v>86</v>
      </c>
      <c r="G45" s="115" t="s">
        <v>38</v>
      </c>
      <c r="H45" s="465"/>
      <c r="I45" s="119"/>
      <c r="J45" s="131"/>
      <c r="K45" s="465"/>
      <c r="L45" s="27" t="s">
        <v>230</v>
      </c>
      <c r="M45" s="255" t="s">
        <v>56</v>
      </c>
      <c r="N45" s="468"/>
      <c r="O45" s="133"/>
      <c r="P45" s="131"/>
      <c r="Q45" s="465"/>
      <c r="R45" s="19" t="s">
        <v>292</v>
      </c>
      <c r="S45" s="173"/>
      <c r="T45" s="184" t="s">
        <v>15</v>
      </c>
      <c r="U45" s="180"/>
      <c r="V45" s="15" t="s">
        <v>16</v>
      </c>
      <c r="W45" s="181">
        <v>2.6</v>
      </c>
    </row>
    <row r="46" spans="1:90" ht="25.35" customHeight="1">
      <c r="A46" s="167" t="s">
        <v>26</v>
      </c>
      <c r="B46" s="462"/>
      <c r="C46" s="32"/>
      <c r="D46" s="173"/>
      <c r="E46" s="465"/>
      <c r="F46" s="19" t="s">
        <v>172</v>
      </c>
      <c r="G46" s="115" t="s">
        <v>38</v>
      </c>
      <c r="H46" s="465"/>
      <c r="I46" s="24"/>
      <c r="J46" s="173"/>
      <c r="K46" s="465"/>
      <c r="L46" s="27"/>
      <c r="M46" s="255"/>
      <c r="N46" s="468"/>
      <c r="O46" s="133"/>
      <c r="P46" s="131"/>
      <c r="Q46" s="465"/>
      <c r="R46" s="182"/>
      <c r="S46" s="261"/>
      <c r="T46" s="175">
        <f>W41*15+W43*5+W44*15</f>
        <v>85.5</v>
      </c>
      <c r="U46" s="176">
        <f>(T46*4)/T48</f>
        <v>0.51228280407429594</v>
      </c>
      <c r="V46" s="14" t="s">
        <v>17</v>
      </c>
      <c r="W46" s="186">
        <f>W41*70+W42*75+W43*25+W44*60+W45*45</f>
        <v>684</v>
      </c>
    </row>
    <row r="47" spans="1:90" ht="25.35" customHeight="1">
      <c r="A47" s="167" t="s">
        <v>30</v>
      </c>
      <c r="B47" s="462"/>
      <c r="C47" s="32"/>
      <c r="D47" s="118"/>
      <c r="E47" s="465"/>
      <c r="F47" s="19" t="s">
        <v>219</v>
      </c>
      <c r="G47" s="115" t="s">
        <v>38</v>
      </c>
      <c r="H47" s="465"/>
      <c r="I47" s="32"/>
      <c r="J47" s="118"/>
      <c r="K47" s="465"/>
      <c r="L47" s="32"/>
      <c r="M47" s="262"/>
      <c r="N47" s="468"/>
      <c r="O47" s="133"/>
      <c r="P47" s="131"/>
      <c r="Q47" s="465"/>
      <c r="R47" s="24"/>
      <c r="S47" s="261"/>
      <c r="T47" s="179" t="s">
        <v>18</v>
      </c>
      <c r="U47" s="187"/>
      <c r="V47" s="188"/>
      <c r="W47" s="189"/>
    </row>
    <row r="48" spans="1:90" s="2" customFormat="1" ht="25.35" customHeight="1" thickBot="1">
      <c r="A48" s="190" t="s">
        <v>27</v>
      </c>
      <c r="B48" s="462"/>
      <c r="C48" s="52"/>
      <c r="D48" s="220"/>
      <c r="E48" s="465"/>
      <c r="F48" s="19"/>
      <c r="G48" s="140"/>
      <c r="H48" s="465"/>
      <c r="I48" s="32"/>
      <c r="J48" s="118"/>
      <c r="K48" s="465"/>
      <c r="L48" s="32"/>
      <c r="M48" s="118"/>
      <c r="N48" s="468"/>
      <c r="O48" s="145"/>
      <c r="P48" s="146"/>
      <c r="Q48" s="465"/>
      <c r="R48" s="24"/>
      <c r="S48" s="261"/>
      <c r="T48" s="191">
        <f>(T42*4)+(T44*9)+(T46*4)</f>
        <v>667.6</v>
      </c>
      <c r="U48" s="192"/>
      <c r="V48" s="188"/>
      <c r="W48" s="189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1"/>
      <c r="AS48" s="1"/>
      <c r="AT48" s="1"/>
      <c r="AU48" s="1"/>
      <c r="AV48" s="1"/>
      <c r="AW48" s="1"/>
      <c r="AX48" s="1"/>
      <c r="AY48" s="1"/>
      <c r="AZ48" s="1"/>
      <c r="BA48" s="1"/>
      <c r="BB48" s="1"/>
      <c r="BC48" s="1"/>
      <c r="BD48" s="1"/>
      <c r="BE48" s="1"/>
      <c r="BF48" s="1"/>
      <c r="BG48" s="1"/>
      <c r="BH48" s="1"/>
      <c r="BI48" s="1"/>
      <c r="BJ48" s="1"/>
      <c r="BK48" s="1"/>
      <c r="BL48" s="1"/>
      <c r="BM48" s="1"/>
      <c r="BN48" s="1"/>
      <c r="BO48" s="1"/>
      <c r="BP48" s="1"/>
      <c r="BQ48" s="1"/>
      <c r="BR48" s="1"/>
      <c r="BS48" s="1"/>
      <c r="BT48" s="1"/>
      <c r="BU48" s="1"/>
      <c r="BV48" s="1"/>
      <c r="BW48" s="1"/>
      <c r="BX48" s="1"/>
      <c r="BY48" s="1"/>
      <c r="BZ48" s="1"/>
      <c r="CA48" s="1"/>
      <c r="CB48" s="1"/>
      <c r="CC48" s="1"/>
      <c r="CD48" s="1"/>
      <c r="CE48" s="1"/>
      <c r="CF48" s="1"/>
      <c r="CG48" s="1"/>
      <c r="CH48" s="1"/>
      <c r="CI48" s="1"/>
      <c r="CJ48" s="1"/>
      <c r="CK48" s="1"/>
      <c r="CL48" s="1"/>
    </row>
    <row r="49" spans="1:23" ht="25.35" customHeight="1" thickBot="1">
      <c r="A49" s="193"/>
      <c r="B49" s="463"/>
      <c r="C49" s="219"/>
      <c r="D49" s="221"/>
      <c r="E49" s="466"/>
      <c r="F49" s="43"/>
      <c r="G49" s="149"/>
      <c r="H49" s="466"/>
      <c r="I49" s="232"/>
      <c r="J49" s="233"/>
      <c r="K49" s="466"/>
      <c r="L49" s="232"/>
      <c r="M49" s="233"/>
      <c r="N49" s="469"/>
      <c r="O49" s="153"/>
      <c r="P49" s="154"/>
      <c r="Q49" s="466"/>
      <c r="R49" s="195"/>
      <c r="S49" s="196"/>
      <c r="T49" s="197"/>
      <c r="U49" s="198"/>
      <c r="V49" s="199"/>
      <c r="W49" s="200"/>
    </row>
    <row r="50" spans="1:23">
      <c r="U50" s="208"/>
    </row>
    <row r="51" spans="1:23">
      <c r="U51" s="208"/>
    </row>
    <row r="52" spans="1:23" ht="19.7" customHeight="1"/>
    <row r="54" spans="1:23">
      <c r="M54" s="3"/>
    </row>
    <row r="65525" spans="19:19">
      <c r="S65525" s="210"/>
    </row>
  </sheetData>
  <mergeCells count="49">
    <mergeCell ref="C3:D3"/>
    <mergeCell ref="E3:E4"/>
    <mergeCell ref="F3:G3"/>
    <mergeCell ref="H3:H4"/>
    <mergeCell ref="L3:M3"/>
    <mergeCell ref="N3:N4"/>
    <mergeCell ref="I3:J3"/>
    <mergeCell ref="K3:K4"/>
    <mergeCell ref="O3:P3"/>
    <mergeCell ref="Q3:Q4"/>
    <mergeCell ref="A1:S1"/>
    <mergeCell ref="T1:W2"/>
    <mergeCell ref="A2:O2"/>
    <mergeCell ref="P2:S2"/>
    <mergeCell ref="A3:A4"/>
    <mergeCell ref="B3:B4"/>
    <mergeCell ref="R3:S3"/>
    <mergeCell ref="T3:W3"/>
    <mergeCell ref="B5:B13"/>
    <mergeCell ref="E5:E13"/>
    <mergeCell ref="H5:H13"/>
    <mergeCell ref="K5:K13"/>
    <mergeCell ref="Q5:Q13"/>
    <mergeCell ref="N5:N10"/>
    <mergeCell ref="N11:N13"/>
    <mergeCell ref="B14:B22"/>
    <mergeCell ref="E14:E22"/>
    <mergeCell ref="H14:H22"/>
    <mergeCell ref="K14:K22"/>
    <mergeCell ref="N14:N22"/>
    <mergeCell ref="Q14:Q22"/>
    <mergeCell ref="B23:B31"/>
    <mergeCell ref="E23:E31"/>
    <mergeCell ref="H23:H31"/>
    <mergeCell ref="K23:K31"/>
    <mergeCell ref="N23:N31"/>
    <mergeCell ref="Q23:Q31"/>
    <mergeCell ref="B32:B40"/>
    <mergeCell ref="E32:E40"/>
    <mergeCell ref="H32:H40"/>
    <mergeCell ref="K32:K40"/>
    <mergeCell ref="N32:N40"/>
    <mergeCell ref="Q32:Q40"/>
    <mergeCell ref="B41:B49"/>
    <mergeCell ref="E41:E49"/>
    <mergeCell ref="H41:H49"/>
    <mergeCell ref="K41:K49"/>
    <mergeCell ref="N41:N49"/>
    <mergeCell ref="Q41:Q49"/>
  </mergeCells>
  <phoneticPr fontId="1" type="noConversion"/>
  <printOptions horizontalCentered="1" verticalCentered="1"/>
  <pageMargins left="0.31496062992125984" right="0.15748031496062992" top="0.35433070866141736" bottom="0.35433070866141736" header="0.31496062992125984" footer="0.31496062992125984"/>
  <pageSetup paperSize="9" scale="61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L65525"/>
  <sheetViews>
    <sheetView view="pageBreakPreview" topLeftCell="A28" zoomScale="71" zoomScaleNormal="70" zoomScaleSheetLayoutView="71" workbookViewId="0">
      <selection activeCell="M55" sqref="M55"/>
    </sheetView>
  </sheetViews>
  <sheetFormatPr defaultColWidth="8.875" defaultRowHeight="19.5"/>
  <cols>
    <col min="1" max="1" width="6.875" style="3" customWidth="1"/>
    <col min="2" max="2" width="3.875" style="3" customWidth="1"/>
    <col min="3" max="3" width="12.875" style="1" customWidth="1"/>
    <col min="4" max="4" width="8.875" style="126" customWidth="1"/>
    <col min="5" max="5" width="3.875" style="3" customWidth="1"/>
    <col min="6" max="6" width="12.875" style="1" customWidth="1"/>
    <col min="7" max="7" width="8.875" style="126" customWidth="1"/>
    <col min="8" max="8" width="3.875" style="3" customWidth="1"/>
    <col min="9" max="9" width="12.875" style="1" customWidth="1"/>
    <col min="10" max="10" width="8.875" style="126" customWidth="1"/>
    <col min="11" max="11" width="3.625" style="3" customWidth="1"/>
    <col min="12" max="12" width="12.875" style="1" customWidth="1"/>
    <col min="13" max="13" width="8.875" style="126" customWidth="1"/>
    <col min="14" max="14" width="3.875" style="3" customWidth="1"/>
    <col min="15" max="15" width="12.875" style="1" customWidth="1"/>
    <col min="16" max="16" width="8.875" style="126" customWidth="1"/>
    <col min="17" max="17" width="3.875" style="3" customWidth="1"/>
    <col min="18" max="18" width="12.875" style="1" customWidth="1"/>
    <col min="19" max="19" width="8.875" style="126" customWidth="1"/>
    <col min="20" max="20" width="13.125" style="3" customWidth="1"/>
    <col min="21" max="21" width="8.875" style="209" customWidth="1"/>
    <col min="22" max="22" width="12.875" style="3" customWidth="1"/>
    <col min="23" max="23" width="7.875" style="3" customWidth="1"/>
    <col min="24" max="16384" width="8.875" style="1"/>
  </cols>
  <sheetData>
    <row r="1" spans="1:84" ht="45" customHeight="1">
      <c r="A1" s="484" t="s">
        <v>134</v>
      </c>
      <c r="B1" s="484"/>
      <c r="C1" s="484"/>
      <c r="D1" s="484"/>
      <c r="E1" s="484"/>
      <c r="F1" s="484"/>
      <c r="G1" s="484"/>
      <c r="H1" s="484"/>
      <c r="I1" s="484"/>
      <c r="J1" s="484"/>
      <c r="K1" s="484"/>
      <c r="L1" s="484"/>
      <c r="M1" s="484"/>
      <c r="N1" s="484"/>
      <c r="O1" s="484"/>
      <c r="P1" s="484"/>
      <c r="Q1" s="484"/>
      <c r="R1" s="484"/>
      <c r="S1" s="484"/>
      <c r="T1" s="485"/>
      <c r="U1" s="486"/>
      <c r="V1" s="486"/>
      <c r="W1" s="486"/>
    </row>
    <row r="2" spans="1:84" ht="46.5" thickBot="1">
      <c r="A2" s="488" t="s">
        <v>135</v>
      </c>
      <c r="B2" s="488"/>
      <c r="C2" s="488"/>
      <c r="D2" s="488"/>
      <c r="E2" s="488"/>
      <c r="F2" s="488"/>
      <c r="G2" s="488"/>
      <c r="H2" s="488"/>
      <c r="I2" s="488"/>
      <c r="J2" s="488"/>
      <c r="K2" s="488"/>
      <c r="L2" s="488"/>
      <c r="M2" s="488"/>
      <c r="N2" s="488"/>
      <c r="O2" s="488"/>
      <c r="P2" s="489" t="s">
        <v>78</v>
      </c>
      <c r="Q2" s="489"/>
      <c r="R2" s="489"/>
      <c r="S2" s="489"/>
      <c r="T2" s="487"/>
      <c r="U2" s="487"/>
      <c r="V2" s="487"/>
      <c r="W2" s="487"/>
    </row>
    <row r="3" spans="1:84" ht="40.35" customHeight="1" thickBot="1">
      <c r="A3" s="490" t="s">
        <v>2</v>
      </c>
      <c r="B3" s="482" t="s">
        <v>3</v>
      </c>
      <c r="C3" s="480" t="s">
        <v>4</v>
      </c>
      <c r="D3" s="481"/>
      <c r="E3" s="482" t="s">
        <v>5</v>
      </c>
      <c r="F3" s="480" t="s">
        <v>6</v>
      </c>
      <c r="G3" s="481"/>
      <c r="H3" s="482" t="s">
        <v>5</v>
      </c>
      <c r="I3" s="480" t="s">
        <v>7</v>
      </c>
      <c r="J3" s="481"/>
      <c r="K3" s="482" t="s">
        <v>5</v>
      </c>
      <c r="L3" s="480" t="s">
        <v>8</v>
      </c>
      <c r="M3" s="481"/>
      <c r="N3" s="482" t="s">
        <v>5</v>
      </c>
      <c r="O3" s="480" t="s">
        <v>19</v>
      </c>
      <c r="P3" s="481"/>
      <c r="Q3" s="482" t="s">
        <v>5</v>
      </c>
      <c r="R3" s="480" t="s">
        <v>9</v>
      </c>
      <c r="S3" s="492"/>
      <c r="T3" s="493" t="s">
        <v>136</v>
      </c>
      <c r="U3" s="494"/>
      <c r="V3" s="494"/>
      <c r="W3" s="495"/>
    </row>
    <row r="4" spans="1:84" ht="40.35" customHeight="1" thickBot="1">
      <c r="A4" s="491"/>
      <c r="B4" s="483"/>
      <c r="C4" s="16" t="s">
        <v>10</v>
      </c>
      <c r="D4" s="17" t="s">
        <v>20</v>
      </c>
      <c r="E4" s="483"/>
      <c r="F4" s="16" t="s">
        <v>10</v>
      </c>
      <c r="G4" s="17" t="s">
        <v>20</v>
      </c>
      <c r="H4" s="483"/>
      <c r="I4" s="12" t="s">
        <v>10</v>
      </c>
      <c r="J4" s="11" t="s">
        <v>20</v>
      </c>
      <c r="K4" s="483"/>
      <c r="L4" s="12" t="s">
        <v>10</v>
      </c>
      <c r="M4" s="11" t="s">
        <v>20</v>
      </c>
      <c r="N4" s="483"/>
      <c r="O4" s="10" t="s">
        <v>10</v>
      </c>
      <c r="P4" s="11" t="s">
        <v>20</v>
      </c>
      <c r="Q4" s="483"/>
      <c r="R4" s="12" t="s">
        <v>10</v>
      </c>
      <c r="S4" s="89" t="s">
        <v>20</v>
      </c>
      <c r="T4" s="90" t="s">
        <v>137</v>
      </c>
      <c r="U4" s="91" t="s">
        <v>138</v>
      </c>
      <c r="V4" s="92" t="s">
        <v>139</v>
      </c>
      <c r="W4" s="91" t="s">
        <v>11</v>
      </c>
    </row>
    <row r="5" spans="1:84" ht="25.35" customHeight="1">
      <c r="A5" s="93">
        <v>11</v>
      </c>
      <c r="B5" s="464" t="s">
        <v>21</v>
      </c>
      <c r="C5" s="218" t="s">
        <v>157</v>
      </c>
      <c r="D5" s="101">
        <v>100</v>
      </c>
      <c r="E5" s="464" t="s">
        <v>251</v>
      </c>
      <c r="F5" s="161" t="s">
        <v>140</v>
      </c>
      <c r="G5" s="162">
        <v>45</v>
      </c>
      <c r="H5" s="464" t="s">
        <v>124</v>
      </c>
      <c r="I5" s="19" t="s">
        <v>221</v>
      </c>
      <c r="J5" s="290">
        <v>70</v>
      </c>
      <c r="K5" s="501" t="s">
        <v>64</v>
      </c>
      <c r="L5" s="50" t="s">
        <v>43</v>
      </c>
      <c r="M5" s="292">
        <v>30</v>
      </c>
      <c r="N5" s="464" t="s">
        <v>106</v>
      </c>
      <c r="O5" s="18" t="s">
        <v>142</v>
      </c>
      <c r="P5" s="101">
        <v>110</v>
      </c>
      <c r="Q5" s="501" t="s">
        <v>77</v>
      </c>
      <c r="R5" s="50" t="s">
        <v>47</v>
      </c>
      <c r="S5" s="302">
        <v>15</v>
      </c>
      <c r="T5" s="109" t="s">
        <v>12</v>
      </c>
      <c r="U5" s="110"/>
      <c r="V5" s="111" t="s">
        <v>13</v>
      </c>
      <c r="W5" s="112">
        <v>5</v>
      </c>
    </row>
    <row r="6" spans="1:84" ht="25.35" customHeight="1">
      <c r="A6" s="94" t="s">
        <v>23</v>
      </c>
      <c r="B6" s="465"/>
      <c r="C6" s="32"/>
      <c r="D6" s="173"/>
      <c r="E6" s="465"/>
      <c r="F6" s="32" t="s">
        <v>250</v>
      </c>
      <c r="G6" s="173">
        <v>25</v>
      </c>
      <c r="H6" s="465"/>
      <c r="I6" s="32" t="s">
        <v>89</v>
      </c>
      <c r="J6" s="118" t="s">
        <v>56</v>
      </c>
      <c r="K6" s="502"/>
      <c r="L6" s="41" t="s">
        <v>37</v>
      </c>
      <c r="M6" s="48"/>
      <c r="N6" s="477"/>
      <c r="O6" s="19" t="s">
        <v>145</v>
      </c>
      <c r="P6" s="234" t="s">
        <v>146</v>
      </c>
      <c r="Q6" s="502"/>
      <c r="R6" s="41" t="s">
        <v>92</v>
      </c>
      <c r="S6" s="299"/>
      <c r="T6" s="121">
        <f>W5*2+W6*7+W7*1</f>
        <v>26</v>
      </c>
      <c r="U6" s="122">
        <f>(T6*4)/T12</f>
        <v>0.14720452937013448</v>
      </c>
      <c r="V6" s="123" t="s">
        <v>148</v>
      </c>
      <c r="W6" s="124">
        <v>2</v>
      </c>
    </row>
    <row r="7" spans="1:84" ht="25.35" customHeight="1">
      <c r="A7" s="94">
        <v>10</v>
      </c>
      <c r="B7" s="465"/>
      <c r="C7" s="32"/>
      <c r="D7" s="173"/>
      <c r="E7" s="465"/>
      <c r="F7" s="34"/>
      <c r="G7" s="113"/>
      <c r="H7" s="465"/>
      <c r="I7" s="32" t="s">
        <v>86</v>
      </c>
      <c r="J7" s="118" t="s">
        <v>56</v>
      </c>
      <c r="K7" s="502"/>
      <c r="L7" s="47" t="s">
        <v>36</v>
      </c>
      <c r="M7" s="293">
        <v>10</v>
      </c>
      <c r="N7" s="477"/>
      <c r="O7" s="19" t="s">
        <v>149</v>
      </c>
      <c r="P7" s="234" t="s">
        <v>146</v>
      </c>
      <c r="Q7" s="502"/>
      <c r="R7" s="19" t="s">
        <v>81</v>
      </c>
      <c r="S7" s="299">
        <v>3</v>
      </c>
      <c r="T7" s="129" t="s">
        <v>14</v>
      </c>
      <c r="U7" s="130"/>
      <c r="V7" s="123" t="s">
        <v>0</v>
      </c>
      <c r="W7" s="211">
        <v>2</v>
      </c>
    </row>
    <row r="8" spans="1:84" ht="25.35" customHeight="1">
      <c r="A8" s="94" t="s">
        <v>24</v>
      </c>
      <c r="B8" s="465"/>
      <c r="C8" s="32"/>
      <c r="D8" s="173"/>
      <c r="E8" s="465"/>
      <c r="F8" s="19"/>
      <c r="G8" s="118"/>
      <c r="H8" s="465"/>
      <c r="I8" s="34"/>
      <c r="J8" s="113"/>
      <c r="K8" s="502"/>
      <c r="L8" s="1" t="s">
        <v>84</v>
      </c>
      <c r="M8" s="1"/>
      <c r="N8" s="477"/>
      <c r="O8" s="19"/>
      <c r="P8" s="234"/>
      <c r="Q8" s="502"/>
      <c r="R8" s="47" t="s">
        <v>93</v>
      </c>
      <c r="S8" s="299" t="s">
        <v>38</v>
      </c>
      <c r="T8" s="121">
        <f>W6*5+W9*5</f>
        <v>22.5</v>
      </c>
      <c r="U8" s="122">
        <f>(T8*9)/T12</f>
        <v>0.28662420382165604</v>
      </c>
      <c r="V8" s="123" t="s">
        <v>1</v>
      </c>
      <c r="W8" s="124">
        <v>1</v>
      </c>
    </row>
    <row r="9" spans="1:84" ht="25.35" customHeight="1">
      <c r="A9" s="94" t="s">
        <v>152</v>
      </c>
      <c r="B9" s="465"/>
      <c r="C9" s="32"/>
      <c r="D9" s="173"/>
      <c r="E9" s="465"/>
      <c r="F9" s="19"/>
      <c r="G9" s="173"/>
      <c r="H9" s="465"/>
      <c r="I9" s="32"/>
      <c r="J9" s="118"/>
      <c r="K9" s="502"/>
      <c r="L9" s="47" t="s">
        <v>39</v>
      </c>
      <c r="M9" s="293">
        <v>3</v>
      </c>
      <c r="N9" s="477"/>
      <c r="O9" s="235"/>
      <c r="P9" s="118"/>
      <c r="Q9" s="502"/>
      <c r="R9" s="39"/>
      <c r="S9" s="296"/>
      <c r="T9" s="134" t="s">
        <v>15</v>
      </c>
      <c r="U9" s="130"/>
      <c r="V9" s="135" t="s">
        <v>16</v>
      </c>
      <c r="W9" s="136">
        <v>2.5</v>
      </c>
    </row>
    <row r="10" spans="1:84" ht="25.35" customHeight="1">
      <c r="A10" s="94" t="s">
        <v>26</v>
      </c>
      <c r="B10" s="465"/>
      <c r="C10" s="32"/>
      <c r="D10" s="173"/>
      <c r="E10" s="465"/>
      <c r="F10" s="36"/>
      <c r="G10" s="228"/>
      <c r="H10" s="465"/>
      <c r="I10" s="32"/>
      <c r="J10" s="118"/>
      <c r="K10" s="502"/>
      <c r="L10" s="47" t="s">
        <v>40</v>
      </c>
      <c r="M10" s="48">
        <v>3</v>
      </c>
      <c r="N10" s="477"/>
      <c r="O10" s="236"/>
      <c r="P10" s="140"/>
      <c r="Q10" s="502"/>
      <c r="R10" s="40"/>
      <c r="S10" s="297"/>
      <c r="T10" s="121">
        <f>W5*15+W7*5+W8*15</f>
        <v>100</v>
      </c>
      <c r="U10" s="122">
        <f>(T10*4)/T12</f>
        <v>0.56617126680820951</v>
      </c>
      <c r="V10" s="123" t="s">
        <v>17</v>
      </c>
      <c r="W10" s="138">
        <f>W5*70+W6*75+W7*25+W8*60+W9*45</f>
        <v>722.5</v>
      </c>
    </row>
    <row r="11" spans="1:84" ht="25.35" customHeight="1">
      <c r="A11" s="94" t="s">
        <v>154</v>
      </c>
      <c r="B11" s="465"/>
      <c r="C11" s="32"/>
      <c r="D11" s="118"/>
      <c r="E11" s="465"/>
      <c r="F11" s="36"/>
      <c r="G11" s="21"/>
      <c r="H11" s="465"/>
      <c r="I11" s="36"/>
      <c r="J11" s="140"/>
      <c r="K11" s="502"/>
      <c r="L11" s="40"/>
      <c r="M11" s="48"/>
      <c r="N11" s="478" t="s">
        <v>296</v>
      </c>
      <c r="O11" s="307" t="s">
        <v>296</v>
      </c>
      <c r="P11" s="146" t="s">
        <v>297</v>
      </c>
      <c r="Q11" s="502"/>
      <c r="R11" s="40"/>
      <c r="S11" s="303"/>
      <c r="T11" s="129" t="s">
        <v>18</v>
      </c>
      <c r="U11" s="142"/>
      <c r="V11" s="143"/>
      <c r="W11" s="144"/>
    </row>
    <row r="12" spans="1:84" s="2" customFormat="1" ht="25.35" customHeight="1" thickBot="1">
      <c r="A12" s="95" t="s">
        <v>27</v>
      </c>
      <c r="B12" s="465"/>
      <c r="C12" s="201"/>
      <c r="D12" s="140"/>
      <c r="E12" s="465"/>
      <c r="F12" s="36"/>
      <c r="G12" s="23"/>
      <c r="H12" s="465"/>
      <c r="I12" s="36"/>
      <c r="J12" s="140"/>
      <c r="K12" s="502"/>
      <c r="L12" s="40"/>
      <c r="M12" s="49"/>
      <c r="N12" s="477"/>
      <c r="O12" s="236"/>
      <c r="P12" s="140"/>
      <c r="Q12" s="502"/>
      <c r="R12" s="40"/>
      <c r="S12" s="303"/>
      <c r="T12" s="147">
        <f>(T6*4)+(T8*9)+(T10*4)</f>
        <v>706.5</v>
      </c>
      <c r="U12" s="148"/>
      <c r="V12" s="143"/>
      <c r="W12" s="144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/>
      <c r="BV12" s="1"/>
      <c r="BW12" s="1"/>
      <c r="BX12" s="1"/>
      <c r="BY12" s="1"/>
      <c r="BZ12" s="1"/>
      <c r="CA12" s="1"/>
      <c r="CB12" s="1"/>
      <c r="CC12" s="1"/>
      <c r="CD12" s="1"/>
      <c r="CE12" s="1"/>
      <c r="CF12" s="1"/>
    </row>
    <row r="13" spans="1:84" ht="25.35" customHeight="1" thickBot="1">
      <c r="A13" s="96"/>
      <c r="B13" s="470"/>
      <c r="C13" s="151"/>
      <c r="D13" s="149"/>
      <c r="E13" s="479"/>
      <c r="F13" s="43"/>
      <c r="G13" s="44"/>
      <c r="H13" s="500"/>
      <c r="I13" s="291"/>
      <c r="J13" s="149"/>
      <c r="K13" s="503"/>
      <c r="L13" s="45"/>
      <c r="M13" s="38"/>
      <c r="N13" s="479"/>
      <c r="O13" s="237"/>
      <c r="P13" s="149"/>
      <c r="Q13" s="504"/>
      <c r="R13" s="33"/>
      <c r="S13" s="298"/>
      <c r="T13" s="212"/>
      <c r="U13" s="213"/>
      <c r="V13" s="214"/>
      <c r="W13" s="215"/>
    </row>
    <row r="14" spans="1:84" ht="25.35" customHeight="1">
      <c r="A14" s="93">
        <f>A5</f>
        <v>11</v>
      </c>
      <c r="B14" s="464" t="s">
        <v>156</v>
      </c>
      <c r="C14" s="218" t="s">
        <v>157</v>
      </c>
      <c r="D14" s="101">
        <v>80</v>
      </c>
      <c r="E14" s="464" t="s">
        <v>246</v>
      </c>
      <c r="F14" s="18" t="s">
        <v>88</v>
      </c>
      <c r="G14" s="101">
        <v>80</v>
      </c>
      <c r="H14" s="464" t="s">
        <v>290</v>
      </c>
      <c r="I14" s="18" t="s">
        <v>319</v>
      </c>
      <c r="J14" s="162">
        <v>20</v>
      </c>
      <c r="K14" s="464" t="s">
        <v>186</v>
      </c>
      <c r="L14" s="18" t="s">
        <v>180</v>
      </c>
      <c r="M14" s="101">
        <v>40</v>
      </c>
      <c r="N14" s="467" t="s">
        <v>159</v>
      </c>
      <c r="O14" s="103" t="s">
        <v>65</v>
      </c>
      <c r="P14" s="104">
        <v>110</v>
      </c>
      <c r="Q14" s="467" t="s">
        <v>235</v>
      </c>
      <c r="R14" s="19" t="s">
        <v>232</v>
      </c>
      <c r="S14" s="178">
        <v>20</v>
      </c>
      <c r="T14" s="109" t="s">
        <v>12</v>
      </c>
      <c r="U14" s="110"/>
      <c r="V14" s="111" t="s">
        <v>13</v>
      </c>
      <c r="W14" s="112">
        <f>D14/20+D15/20+G16/90+J16/300</f>
        <v>5.072222222222222</v>
      </c>
    </row>
    <row r="15" spans="1:84" ht="25.35" customHeight="1">
      <c r="A15" s="94" t="s">
        <v>23</v>
      </c>
      <c r="B15" s="465"/>
      <c r="C15" s="32" t="s">
        <v>160</v>
      </c>
      <c r="D15" s="173">
        <v>20</v>
      </c>
      <c r="E15" s="465"/>
      <c r="F15" s="171" t="s">
        <v>161</v>
      </c>
      <c r="G15" s="172"/>
      <c r="H15" s="465"/>
      <c r="I15" s="116" t="s">
        <v>150</v>
      </c>
      <c r="J15" s="173">
        <v>3</v>
      </c>
      <c r="K15" s="465"/>
      <c r="L15" s="19" t="s">
        <v>81</v>
      </c>
      <c r="M15" s="170">
        <v>5</v>
      </c>
      <c r="N15" s="468"/>
      <c r="O15" s="119" t="s">
        <v>145</v>
      </c>
      <c r="P15" s="120" t="s">
        <v>146</v>
      </c>
      <c r="Q15" s="468"/>
      <c r="R15" s="20" t="s">
        <v>183</v>
      </c>
      <c r="S15" s="178"/>
      <c r="T15" s="216">
        <f>W14*2+W15*7+W16*1</f>
        <v>28.644444444444446</v>
      </c>
      <c r="U15" s="122">
        <f>(T15*4)/T21</f>
        <v>0.17025371539628142</v>
      </c>
      <c r="V15" s="123" t="s">
        <v>148</v>
      </c>
      <c r="W15" s="124">
        <f>G14*0.67/40+S16*0.6/35+M14/40+M17/35</f>
        <v>2.3571428571428572</v>
      </c>
    </row>
    <row r="16" spans="1:84" ht="25.35" customHeight="1">
      <c r="A16" s="94">
        <f>A7+1</f>
        <v>11</v>
      </c>
      <c r="B16" s="465"/>
      <c r="C16" s="32"/>
      <c r="D16" s="173"/>
      <c r="E16" s="465"/>
      <c r="F16" s="32" t="s">
        <v>162</v>
      </c>
      <c r="G16" s="173">
        <v>5</v>
      </c>
      <c r="H16" s="465"/>
      <c r="I16" s="19" t="s">
        <v>320</v>
      </c>
      <c r="J16" s="173">
        <v>5</v>
      </c>
      <c r="K16" s="465"/>
      <c r="L16" s="27" t="s">
        <v>82</v>
      </c>
      <c r="M16" s="118">
        <v>3</v>
      </c>
      <c r="N16" s="468"/>
      <c r="O16" s="119" t="s">
        <v>149</v>
      </c>
      <c r="P16" s="120" t="s">
        <v>146</v>
      </c>
      <c r="Q16" s="468"/>
      <c r="R16" s="245" t="s">
        <v>217</v>
      </c>
      <c r="S16" s="246">
        <v>1</v>
      </c>
      <c r="T16" s="217" t="s">
        <v>14</v>
      </c>
      <c r="U16" s="130"/>
      <c r="V16" s="123" t="s">
        <v>0</v>
      </c>
      <c r="W16" s="211">
        <v>2</v>
      </c>
    </row>
    <row r="17" spans="1:87" ht="25.35" customHeight="1">
      <c r="A17" s="94" t="s">
        <v>24</v>
      </c>
      <c r="B17" s="465"/>
      <c r="C17" s="32"/>
      <c r="D17" s="173"/>
      <c r="E17" s="465"/>
      <c r="F17" s="19" t="s">
        <v>81</v>
      </c>
      <c r="G17" s="173">
        <v>3</v>
      </c>
      <c r="H17" s="465"/>
      <c r="I17" s="19" t="s">
        <v>40</v>
      </c>
      <c r="J17" s="280">
        <v>3</v>
      </c>
      <c r="K17" s="465"/>
      <c r="L17" s="27"/>
      <c r="M17" s="118"/>
      <c r="N17" s="468"/>
      <c r="O17" s="119"/>
      <c r="P17" s="120"/>
      <c r="Q17" s="468"/>
      <c r="R17" s="248" t="s">
        <v>218</v>
      </c>
      <c r="S17" s="249"/>
      <c r="T17" s="121">
        <f>W15*5+W18*5</f>
        <v>23.785714285714285</v>
      </c>
      <c r="U17" s="122">
        <f>(T17*9)/T21</f>
        <v>0.31809358482377659</v>
      </c>
      <c r="V17" s="123" t="s">
        <v>1</v>
      </c>
      <c r="W17" s="124">
        <v>0</v>
      </c>
    </row>
    <row r="18" spans="1:87" ht="25.35" customHeight="1">
      <c r="A18" s="94" t="s">
        <v>25</v>
      </c>
      <c r="B18" s="465"/>
      <c r="C18" s="32"/>
      <c r="D18" s="173"/>
      <c r="E18" s="465"/>
      <c r="F18" s="19" t="s">
        <v>247</v>
      </c>
      <c r="G18" s="137" t="s">
        <v>38</v>
      </c>
      <c r="H18" s="465"/>
      <c r="I18" s="19"/>
      <c r="J18" s="118"/>
      <c r="K18" s="465"/>
      <c r="L18" s="27"/>
      <c r="M18" s="118"/>
      <c r="N18" s="468"/>
      <c r="O18" s="133"/>
      <c r="P18" s="131"/>
      <c r="Q18" s="468"/>
      <c r="R18" s="27" t="s">
        <v>234</v>
      </c>
      <c r="S18" s="263" t="s">
        <v>56</v>
      </c>
      <c r="T18" s="134" t="s">
        <v>15</v>
      </c>
      <c r="U18" s="130"/>
      <c r="V18" s="135" t="s">
        <v>16</v>
      </c>
      <c r="W18" s="136">
        <v>2.4</v>
      </c>
    </row>
    <row r="19" spans="1:87" ht="25.35" customHeight="1">
      <c r="A19" s="94" t="s">
        <v>26</v>
      </c>
      <c r="B19" s="465"/>
      <c r="C19" s="32"/>
      <c r="D19" s="173"/>
      <c r="E19" s="465"/>
      <c r="F19" s="19"/>
      <c r="G19" s="137"/>
      <c r="H19" s="465"/>
      <c r="I19" s="251"/>
      <c r="J19" s="118"/>
      <c r="K19" s="465"/>
      <c r="L19" s="27"/>
      <c r="M19" s="21"/>
      <c r="N19" s="468"/>
      <c r="O19" s="133"/>
      <c r="P19" s="131"/>
      <c r="Q19" s="468"/>
      <c r="R19" s="119"/>
      <c r="S19" s="132"/>
      <c r="T19" s="121">
        <f>W14*15+W16*5+W17*15</f>
        <v>86.083333333333329</v>
      </c>
      <c r="U19" s="122">
        <f>(T19*4)/T21</f>
        <v>0.51165269977994188</v>
      </c>
      <c r="V19" s="123" t="s">
        <v>17</v>
      </c>
      <c r="W19" s="138">
        <f>W14*70+W15*75+W16*25+W17*60+W18*45</f>
        <v>689.84126984126988</v>
      </c>
    </row>
    <row r="20" spans="1:87" ht="25.35" customHeight="1">
      <c r="A20" s="94" t="s">
        <v>165</v>
      </c>
      <c r="B20" s="465"/>
      <c r="C20" s="32"/>
      <c r="D20" s="118"/>
      <c r="E20" s="465"/>
      <c r="F20" s="19"/>
      <c r="G20" s="137"/>
      <c r="H20" s="465"/>
      <c r="I20" s="251"/>
      <c r="J20" s="118"/>
      <c r="K20" s="465"/>
      <c r="L20" s="28"/>
      <c r="M20" s="21"/>
      <c r="N20" s="468"/>
      <c r="O20" s="133"/>
      <c r="P20" s="131"/>
      <c r="Q20" s="468"/>
      <c r="R20" s="141"/>
      <c r="S20" s="132"/>
      <c r="T20" s="129" t="s">
        <v>18</v>
      </c>
      <c r="U20" s="142"/>
      <c r="V20" s="143"/>
      <c r="W20" s="144"/>
    </row>
    <row r="21" spans="1:87" s="2" customFormat="1" ht="25.35" customHeight="1" thickBot="1">
      <c r="A21" s="95" t="s">
        <v>27</v>
      </c>
      <c r="B21" s="465"/>
      <c r="C21" s="201"/>
      <c r="D21" s="140"/>
      <c r="E21" s="465"/>
      <c r="F21" s="19"/>
      <c r="G21" s="140"/>
      <c r="H21" s="465"/>
      <c r="I21" s="222"/>
      <c r="J21" s="173"/>
      <c r="K21" s="465"/>
      <c r="L21" s="32"/>
      <c r="M21" s="23"/>
      <c r="N21" s="468"/>
      <c r="O21" s="145"/>
      <c r="P21" s="146"/>
      <c r="Q21" s="468"/>
      <c r="R21" s="119"/>
      <c r="S21" s="132"/>
      <c r="T21" s="147">
        <f>(T15*4)+(T17*9)+(T19*4)</f>
        <v>672.98253968253971</v>
      </c>
      <c r="U21" s="148"/>
      <c r="V21" s="143"/>
      <c r="W21" s="144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  <c r="BL21" s="1"/>
      <c r="BM21" s="1"/>
      <c r="BN21" s="1"/>
      <c r="BO21" s="1"/>
      <c r="BP21" s="1"/>
      <c r="BQ21" s="1"/>
      <c r="BR21" s="1"/>
      <c r="BS21" s="1"/>
      <c r="BT21" s="1"/>
      <c r="BU21" s="1"/>
      <c r="BV21" s="1"/>
      <c r="BW21" s="1"/>
      <c r="BX21" s="1"/>
      <c r="BY21" s="1"/>
      <c r="BZ21" s="1"/>
      <c r="CA21" s="1"/>
      <c r="CB21" s="1"/>
      <c r="CC21" s="1"/>
      <c r="CD21" s="1"/>
      <c r="CE21" s="1"/>
      <c r="CF21" s="1"/>
      <c r="CG21" s="1"/>
      <c r="CH21" s="1"/>
      <c r="CI21" s="1"/>
    </row>
    <row r="22" spans="1:87" ht="25.35" customHeight="1" thickBot="1">
      <c r="A22" s="96"/>
      <c r="B22" s="470"/>
      <c r="C22" s="219"/>
      <c r="D22" s="149"/>
      <c r="E22" s="466"/>
      <c r="F22" s="43"/>
      <c r="G22" s="149"/>
      <c r="H22" s="466"/>
      <c r="I22" s="232"/>
      <c r="J22" s="149"/>
      <c r="K22" s="466"/>
      <c r="L22" s="151"/>
      <c r="M22" s="152"/>
      <c r="N22" s="469"/>
      <c r="O22" s="153"/>
      <c r="P22" s="154"/>
      <c r="Q22" s="469"/>
      <c r="R22" s="155"/>
      <c r="S22" s="156"/>
      <c r="T22" s="97"/>
      <c r="U22" s="98"/>
      <c r="V22" s="99"/>
      <c r="W22" s="100"/>
    </row>
    <row r="23" spans="1:87" ht="25.35" customHeight="1">
      <c r="A23" s="93">
        <f>A5</f>
        <v>11</v>
      </c>
      <c r="B23" s="464"/>
      <c r="C23" s="18"/>
      <c r="D23" s="101"/>
      <c r="E23" s="464"/>
      <c r="F23" s="102"/>
      <c r="G23" s="101"/>
      <c r="H23" s="464"/>
      <c r="I23" s="18"/>
      <c r="J23" s="101"/>
      <c r="K23" s="464"/>
      <c r="L23" s="105"/>
      <c r="M23" s="106"/>
      <c r="N23" s="467"/>
      <c r="O23" s="103"/>
      <c r="P23" s="104"/>
      <c r="Q23" s="482"/>
      <c r="R23" s="50"/>
      <c r="S23" s="259"/>
      <c r="T23" s="109" t="s">
        <v>12</v>
      </c>
      <c r="U23" s="110"/>
      <c r="V23" s="111" t="s">
        <v>13</v>
      </c>
      <c r="W23" s="112">
        <v>0</v>
      </c>
    </row>
    <row r="24" spans="1:87" ht="25.35" customHeight="1">
      <c r="A24" s="94" t="s">
        <v>23</v>
      </c>
      <c r="B24" s="465"/>
      <c r="C24" s="27"/>
      <c r="D24" s="137"/>
      <c r="E24" s="465"/>
      <c r="F24" s="241"/>
      <c r="G24" s="242"/>
      <c r="H24" s="465"/>
      <c r="I24" s="27"/>
      <c r="J24" s="118"/>
      <c r="K24" s="465"/>
      <c r="L24" s="19"/>
      <c r="M24" s="118"/>
      <c r="N24" s="468"/>
      <c r="O24" s="119"/>
      <c r="P24" s="120"/>
      <c r="Q24" s="499"/>
      <c r="R24" s="47"/>
      <c r="S24" s="296"/>
      <c r="T24" s="121">
        <f>W23*2+W24*7+W25*1</f>
        <v>0</v>
      </c>
      <c r="U24" s="122" t="e">
        <f>(T24*4)/T30</f>
        <v>#DIV/0!</v>
      </c>
      <c r="V24" s="123" t="s">
        <v>148</v>
      </c>
      <c r="W24" s="124">
        <v>0</v>
      </c>
    </row>
    <row r="25" spans="1:87" ht="25.35" customHeight="1">
      <c r="A25" s="94">
        <f>A16+1</f>
        <v>12</v>
      </c>
      <c r="B25" s="465"/>
      <c r="C25" s="34"/>
      <c r="D25" s="113"/>
      <c r="E25" s="465"/>
      <c r="F25" s="201"/>
      <c r="G25" s="173"/>
      <c r="H25" s="465"/>
      <c r="I25" s="27"/>
      <c r="J25" s="254"/>
      <c r="K25" s="465"/>
      <c r="L25" s="19"/>
      <c r="M25" s="118"/>
      <c r="N25" s="468"/>
      <c r="O25" s="119"/>
      <c r="P25" s="120"/>
      <c r="Q25" s="499"/>
      <c r="R25" s="35"/>
      <c r="S25" s="296"/>
      <c r="T25" s="129" t="s">
        <v>14</v>
      </c>
      <c r="U25" s="130"/>
      <c r="V25" s="123" t="s">
        <v>0</v>
      </c>
      <c r="W25" s="124">
        <v>0</v>
      </c>
    </row>
    <row r="26" spans="1:87" ht="25.35" customHeight="1">
      <c r="A26" s="94" t="s">
        <v>24</v>
      </c>
      <c r="B26" s="465"/>
      <c r="C26" s="24"/>
      <c r="D26" s="173"/>
      <c r="E26" s="465"/>
      <c r="F26" s="26"/>
      <c r="G26" s="115"/>
      <c r="H26" s="465"/>
      <c r="I26" s="27"/>
      <c r="J26" s="137"/>
      <c r="K26" s="465"/>
      <c r="L26" s="24"/>
      <c r="M26" s="118"/>
      <c r="N26" s="468"/>
      <c r="O26" s="119"/>
      <c r="P26" s="120"/>
      <c r="Q26" s="499"/>
      <c r="R26" s="182"/>
      <c r="S26" s="261"/>
      <c r="T26" s="121">
        <f>W24*5+W27*5</f>
        <v>0</v>
      </c>
      <c r="U26" s="122" t="e">
        <f>(T26*9)/T30</f>
        <v>#DIV/0!</v>
      </c>
      <c r="V26" s="123" t="s">
        <v>1</v>
      </c>
      <c r="W26" s="124">
        <v>0</v>
      </c>
    </row>
    <row r="27" spans="1:87" ht="25.35" customHeight="1">
      <c r="A27" s="94" t="s">
        <v>25</v>
      </c>
      <c r="B27" s="465"/>
      <c r="C27" s="19"/>
      <c r="D27" s="115"/>
      <c r="E27" s="465"/>
      <c r="F27" s="19"/>
      <c r="G27" s="115"/>
      <c r="H27" s="465"/>
      <c r="I27" s="27"/>
      <c r="J27" s="21"/>
      <c r="K27" s="465"/>
      <c r="L27" s="27"/>
      <c r="M27" s="118"/>
      <c r="N27" s="468"/>
      <c r="O27" s="133"/>
      <c r="P27" s="131"/>
      <c r="Q27" s="499"/>
      <c r="R27" s="47"/>
      <c r="S27" s="296"/>
      <c r="T27" s="134" t="s">
        <v>15</v>
      </c>
      <c r="U27" s="130"/>
      <c r="V27" s="135" t="s">
        <v>16</v>
      </c>
      <c r="W27" s="136">
        <v>0</v>
      </c>
    </row>
    <row r="28" spans="1:87" ht="25.35" customHeight="1">
      <c r="A28" s="94" t="s">
        <v>26</v>
      </c>
      <c r="B28" s="465"/>
      <c r="C28" s="24"/>
      <c r="D28" s="173"/>
      <c r="E28" s="465"/>
      <c r="F28" s="19"/>
      <c r="G28" s="137"/>
      <c r="H28" s="465"/>
      <c r="I28" s="27"/>
      <c r="J28" s="21"/>
      <c r="K28" s="465"/>
      <c r="L28" s="27"/>
      <c r="M28" s="21"/>
      <c r="N28" s="468"/>
      <c r="O28" s="133"/>
      <c r="P28" s="131"/>
      <c r="Q28" s="499"/>
      <c r="R28" s="32"/>
      <c r="S28" s="1"/>
      <c r="T28" s="121">
        <f>W23*15+W25*5+W26*15</f>
        <v>0</v>
      </c>
      <c r="U28" s="122" t="e">
        <f>(T28*4)/T30</f>
        <v>#DIV/0!</v>
      </c>
      <c r="V28" s="123" t="s">
        <v>17</v>
      </c>
      <c r="W28" s="138">
        <f>W23*70+W24*75+W25*25+W26*60+W27*45</f>
        <v>0</v>
      </c>
    </row>
    <row r="29" spans="1:87" ht="25.35" customHeight="1">
      <c r="A29" s="94" t="s">
        <v>28</v>
      </c>
      <c r="B29" s="465"/>
      <c r="C29" s="19"/>
      <c r="D29" s="115"/>
      <c r="E29" s="465"/>
      <c r="F29" s="19"/>
      <c r="G29" s="137"/>
      <c r="H29" s="465"/>
      <c r="I29" s="281"/>
      <c r="J29" s="282"/>
      <c r="K29" s="465"/>
      <c r="L29" s="28"/>
      <c r="M29" s="21"/>
      <c r="N29" s="468"/>
      <c r="O29" s="133"/>
      <c r="P29" s="131"/>
      <c r="Q29" s="499"/>
      <c r="R29" s="51"/>
      <c r="S29" s="297"/>
      <c r="T29" s="129" t="s">
        <v>18</v>
      </c>
      <c r="U29" s="142"/>
      <c r="V29" s="143"/>
      <c r="W29" s="144"/>
    </row>
    <row r="30" spans="1:87" s="2" customFormat="1" ht="25.35" customHeight="1" thickBot="1">
      <c r="A30" s="95" t="s">
        <v>27</v>
      </c>
      <c r="B30" s="465"/>
      <c r="C30" s="19"/>
      <c r="D30" s="113"/>
      <c r="E30" s="465"/>
      <c r="F30" s="19"/>
      <c r="G30" s="140"/>
      <c r="H30" s="465"/>
      <c r="I30" s="182"/>
      <c r="J30" s="173"/>
      <c r="K30" s="465"/>
      <c r="L30" s="32"/>
      <c r="M30" s="23"/>
      <c r="N30" s="468"/>
      <c r="O30" s="145"/>
      <c r="P30" s="146"/>
      <c r="Q30" s="499"/>
      <c r="R30" s="36"/>
      <c r="S30" s="297"/>
      <c r="T30" s="147">
        <f>(T24*4)+(T26*9)+(T28*4)</f>
        <v>0</v>
      </c>
      <c r="U30" s="148"/>
      <c r="V30" s="143"/>
      <c r="W30" s="144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  <c r="BL30" s="1"/>
      <c r="BM30" s="1"/>
      <c r="BN30" s="1"/>
      <c r="BO30" s="1"/>
      <c r="BP30" s="1"/>
      <c r="BQ30" s="1"/>
      <c r="BR30" s="1"/>
      <c r="BS30" s="1"/>
      <c r="BT30" s="1"/>
      <c r="BU30" s="1"/>
      <c r="BV30" s="1"/>
      <c r="BW30" s="1"/>
      <c r="BX30" s="1"/>
      <c r="BY30" s="1"/>
      <c r="BZ30" s="1"/>
      <c r="CA30" s="1"/>
      <c r="CB30" s="1"/>
    </row>
    <row r="31" spans="1:87" ht="25.35" customHeight="1" thickBot="1">
      <c r="A31" s="96"/>
      <c r="B31" s="466"/>
      <c r="C31" s="151"/>
      <c r="D31" s="149"/>
      <c r="E31" s="466"/>
      <c r="F31" s="43"/>
      <c r="G31" s="149"/>
      <c r="H31" s="466"/>
      <c r="I31" s="43"/>
      <c r="J31" s="149"/>
      <c r="K31" s="466"/>
      <c r="L31" s="151"/>
      <c r="M31" s="152"/>
      <c r="N31" s="469"/>
      <c r="O31" s="153"/>
      <c r="P31" s="154"/>
      <c r="Q31" s="483"/>
      <c r="R31" s="29"/>
      <c r="S31" s="298"/>
      <c r="T31" s="157"/>
      <c r="U31" s="148"/>
      <c r="V31" s="158"/>
      <c r="W31" s="159"/>
    </row>
    <row r="32" spans="1:87" ht="25.35" customHeight="1">
      <c r="A32" s="160">
        <f>A23</f>
        <v>11</v>
      </c>
      <c r="B32" s="496" t="s">
        <v>130</v>
      </c>
      <c r="C32" s="372" t="s">
        <v>205</v>
      </c>
      <c r="D32" s="364">
        <v>200</v>
      </c>
      <c r="E32" s="496" t="s">
        <v>311</v>
      </c>
      <c r="F32" s="366" t="s">
        <v>312</v>
      </c>
      <c r="G32" s="364">
        <v>120</v>
      </c>
      <c r="H32" s="496" t="s">
        <v>75</v>
      </c>
      <c r="I32" s="372" t="s">
        <v>220</v>
      </c>
      <c r="J32" s="364">
        <v>50</v>
      </c>
      <c r="K32" s="496" t="s">
        <v>282</v>
      </c>
      <c r="L32" s="373" t="s">
        <v>35</v>
      </c>
      <c r="M32" s="374">
        <v>15</v>
      </c>
      <c r="N32" s="467" t="s">
        <v>159</v>
      </c>
      <c r="O32" s="103" t="s">
        <v>65</v>
      </c>
      <c r="P32" s="104">
        <v>110</v>
      </c>
      <c r="Q32" s="496" t="s">
        <v>67</v>
      </c>
      <c r="R32" s="372" t="s">
        <v>85</v>
      </c>
      <c r="S32" s="392">
        <v>20</v>
      </c>
      <c r="T32" s="109" t="s">
        <v>12</v>
      </c>
      <c r="U32" s="110"/>
      <c r="V32" s="111" t="s">
        <v>13</v>
      </c>
      <c r="W32" s="112">
        <v>5.2</v>
      </c>
    </row>
    <row r="33" spans="1:90" ht="25.35" customHeight="1">
      <c r="A33" s="167" t="s">
        <v>23</v>
      </c>
      <c r="B33" s="497"/>
      <c r="C33" s="353" t="s">
        <v>81</v>
      </c>
      <c r="D33" s="375">
        <v>5</v>
      </c>
      <c r="E33" s="497"/>
      <c r="F33" s="376" t="s">
        <v>313</v>
      </c>
      <c r="G33" s="377"/>
      <c r="H33" s="497"/>
      <c r="I33" s="353" t="s">
        <v>150</v>
      </c>
      <c r="J33" s="354">
        <v>5</v>
      </c>
      <c r="K33" s="497"/>
      <c r="L33" s="359" t="s">
        <v>283</v>
      </c>
      <c r="M33" s="354">
        <v>10</v>
      </c>
      <c r="N33" s="468"/>
      <c r="O33" s="119" t="s">
        <v>145</v>
      </c>
      <c r="P33" s="120" t="s">
        <v>146</v>
      </c>
      <c r="Q33" s="497"/>
      <c r="R33" s="359" t="s">
        <v>81</v>
      </c>
      <c r="S33" s="393">
        <v>5</v>
      </c>
      <c r="T33" s="121">
        <f>W32*2+W33*7+W34*1</f>
        <v>28.5</v>
      </c>
      <c r="U33" s="122">
        <f>(T33*4)/T39</f>
        <v>0.16715542521994134</v>
      </c>
      <c r="V33" s="123" t="s">
        <v>148</v>
      </c>
      <c r="W33" s="124">
        <v>2.2999999999999998</v>
      </c>
    </row>
    <row r="34" spans="1:90" ht="25.35" customHeight="1">
      <c r="A34" s="167">
        <f>A25+1</f>
        <v>13</v>
      </c>
      <c r="B34" s="497"/>
      <c r="C34" s="378" t="s">
        <v>46</v>
      </c>
      <c r="D34" s="365">
        <v>10</v>
      </c>
      <c r="E34" s="497"/>
      <c r="F34" s="369" t="s">
        <v>86</v>
      </c>
      <c r="G34" s="379" t="s">
        <v>56</v>
      </c>
      <c r="H34" s="497"/>
      <c r="I34" s="353" t="s">
        <v>91</v>
      </c>
      <c r="J34" s="380">
        <v>10</v>
      </c>
      <c r="K34" s="497"/>
      <c r="L34" s="359" t="s">
        <v>150</v>
      </c>
      <c r="M34" s="354">
        <v>3</v>
      </c>
      <c r="N34" s="468"/>
      <c r="O34" s="119" t="s">
        <v>149</v>
      </c>
      <c r="P34" s="120" t="s">
        <v>146</v>
      </c>
      <c r="Q34" s="497"/>
      <c r="R34" s="394" t="s">
        <v>82</v>
      </c>
      <c r="S34" s="393">
        <v>3</v>
      </c>
      <c r="T34" s="129" t="s">
        <v>14</v>
      </c>
      <c r="U34" s="130"/>
      <c r="V34" s="123" t="s">
        <v>0</v>
      </c>
      <c r="W34" s="124">
        <v>2</v>
      </c>
    </row>
    <row r="35" spans="1:90" ht="25.35" customHeight="1">
      <c r="A35" s="167" t="s">
        <v>24</v>
      </c>
      <c r="B35" s="497"/>
      <c r="C35" s="381" t="s">
        <v>183</v>
      </c>
      <c r="D35" s="379"/>
      <c r="E35" s="497"/>
      <c r="F35" s="358"/>
      <c r="G35" s="382"/>
      <c r="H35" s="497"/>
      <c r="I35" s="353" t="s">
        <v>183</v>
      </c>
      <c r="J35" s="375"/>
      <c r="K35" s="497"/>
      <c r="L35" s="381" t="s">
        <v>40</v>
      </c>
      <c r="M35" s="354">
        <v>3</v>
      </c>
      <c r="N35" s="468"/>
      <c r="O35" s="119"/>
      <c r="P35" s="120"/>
      <c r="Q35" s="497"/>
      <c r="R35" s="387" t="s">
        <v>45</v>
      </c>
      <c r="S35" s="395">
        <v>5</v>
      </c>
      <c r="T35" s="121">
        <f>W33*5+W36*5</f>
        <v>24</v>
      </c>
      <c r="U35" s="122">
        <f>(T35*9)/T39</f>
        <v>0.31671554252199413</v>
      </c>
      <c r="V35" s="123" t="s">
        <v>1</v>
      </c>
      <c r="W35" s="124">
        <v>0</v>
      </c>
    </row>
    <row r="36" spans="1:90" ht="25.35" customHeight="1">
      <c r="A36" s="167" t="s">
        <v>25</v>
      </c>
      <c r="B36" s="497"/>
      <c r="C36" s="359" t="s">
        <v>175</v>
      </c>
      <c r="D36" s="382" t="s">
        <v>38</v>
      </c>
      <c r="E36" s="497"/>
      <c r="F36" s="359"/>
      <c r="G36" s="382"/>
      <c r="H36" s="497"/>
      <c r="I36" s="353" t="s">
        <v>233</v>
      </c>
      <c r="J36" s="383" t="s">
        <v>56</v>
      </c>
      <c r="K36" s="497"/>
      <c r="L36" s="353"/>
      <c r="M36" s="354"/>
      <c r="N36" s="468"/>
      <c r="O36" s="133"/>
      <c r="P36" s="131"/>
      <c r="Q36" s="497"/>
      <c r="R36" s="359"/>
      <c r="S36" s="393"/>
      <c r="T36" s="134" t="s">
        <v>15</v>
      </c>
      <c r="U36" s="130"/>
      <c r="V36" s="135" t="s">
        <v>16</v>
      </c>
      <c r="W36" s="136">
        <v>2.5</v>
      </c>
    </row>
    <row r="37" spans="1:90" ht="25.35" customHeight="1">
      <c r="A37" s="167" t="s">
        <v>26</v>
      </c>
      <c r="B37" s="497"/>
      <c r="C37" s="381" t="s">
        <v>316</v>
      </c>
      <c r="D37" s="379">
        <v>5</v>
      </c>
      <c r="E37" s="497"/>
      <c r="F37" s="359"/>
      <c r="G37" s="375"/>
      <c r="H37" s="497"/>
      <c r="I37" s="353"/>
      <c r="J37" s="383"/>
      <c r="K37" s="497"/>
      <c r="L37" s="353"/>
      <c r="M37" s="383"/>
      <c r="N37" s="468"/>
      <c r="O37" s="133"/>
      <c r="P37" s="131"/>
      <c r="Q37" s="497"/>
      <c r="R37" s="388"/>
      <c r="S37" s="396"/>
      <c r="T37" s="121">
        <f>W32*15+W34*5+W35*15</f>
        <v>88</v>
      </c>
      <c r="U37" s="122">
        <f>(T37*4)/T39</f>
        <v>0.5161290322580645</v>
      </c>
      <c r="V37" s="123" t="s">
        <v>17</v>
      </c>
      <c r="W37" s="138">
        <f>W32*70+W33*75+W34*25+W35*60+W36*45</f>
        <v>699</v>
      </c>
    </row>
    <row r="38" spans="1:90" ht="25.35" customHeight="1">
      <c r="A38" s="167" t="s">
        <v>29</v>
      </c>
      <c r="B38" s="497"/>
      <c r="C38" s="359"/>
      <c r="D38" s="382"/>
      <c r="E38" s="497"/>
      <c r="F38" s="359"/>
      <c r="G38" s="375"/>
      <c r="H38" s="497"/>
      <c r="I38" s="384"/>
      <c r="J38" s="385"/>
      <c r="K38" s="497"/>
      <c r="L38" s="386"/>
      <c r="M38" s="383"/>
      <c r="N38" s="468"/>
      <c r="O38" s="133"/>
      <c r="P38" s="131"/>
      <c r="Q38" s="497"/>
      <c r="R38" s="353"/>
      <c r="S38" s="397"/>
      <c r="T38" s="129" t="s">
        <v>18</v>
      </c>
      <c r="U38" s="142"/>
      <c r="V38" s="143"/>
      <c r="W38" s="144"/>
    </row>
    <row r="39" spans="1:90" s="2" customFormat="1" ht="25.35" customHeight="1" thickBot="1">
      <c r="A39" s="190" t="s">
        <v>27</v>
      </c>
      <c r="B39" s="497"/>
      <c r="C39" s="359"/>
      <c r="D39" s="365"/>
      <c r="E39" s="497"/>
      <c r="F39" s="359"/>
      <c r="G39" s="360"/>
      <c r="H39" s="497"/>
      <c r="I39" s="387"/>
      <c r="J39" s="379"/>
      <c r="K39" s="497"/>
      <c r="L39" s="388"/>
      <c r="M39" s="389"/>
      <c r="N39" s="468"/>
      <c r="O39" s="145"/>
      <c r="P39" s="146"/>
      <c r="Q39" s="497"/>
      <c r="R39" s="398"/>
      <c r="S39" s="397"/>
      <c r="T39" s="147">
        <f>(T33*4)+(T35*9)+(T37*4)</f>
        <v>682</v>
      </c>
      <c r="U39" s="148"/>
      <c r="V39" s="143"/>
      <c r="W39" s="144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  <c r="BL39" s="1"/>
      <c r="BM39" s="1"/>
      <c r="BN39" s="1"/>
      <c r="BO39" s="1"/>
      <c r="BP39" s="1"/>
      <c r="BQ39" s="1"/>
      <c r="BR39" s="1"/>
      <c r="BS39" s="1"/>
      <c r="BT39" s="1"/>
      <c r="BU39" s="1"/>
      <c r="BV39" s="1"/>
      <c r="BW39" s="1"/>
      <c r="BX39" s="1"/>
      <c r="BY39" s="1"/>
      <c r="BZ39" s="1"/>
      <c r="CA39" s="1"/>
      <c r="CB39" s="1"/>
      <c r="CC39" s="1"/>
      <c r="CD39" s="1"/>
      <c r="CE39" s="1"/>
      <c r="CF39" s="1"/>
      <c r="CG39" s="1"/>
      <c r="CH39" s="1"/>
    </row>
    <row r="40" spans="1:90" ht="25.35" customHeight="1" thickBot="1">
      <c r="A40" s="193"/>
      <c r="B40" s="498"/>
      <c r="C40" s="390"/>
      <c r="D40" s="362"/>
      <c r="E40" s="498"/>
      <c r="F40" s="361"/>
      <c r="G40" s="362"/>
      <c r="H40" s="498"/>
      <c r="I40" s="361"/>
      <c r="J40" s="362"/>
      <c r="K40" s="498"/>
      <c r="L40" s="390"/>
      <c r="M40" s="391"/>
      <c r="N40" s="469"/>
      <c r="O40" s="153"/>
      <c r="P40" s="154"/>
      <c r="Q40" s="498"/>
      <c r="R40" s="399"/>
      <c r="S40" s="400"/>
      <c r="T40" s="157"/>
      <c r="U40" s="148"/>
      <c r="V40" s="158"/>
      <c r="W40" s="159"/>
    </row>
    <row r="41" spans="1:90" ht="25.35" customHeight="1">
      <c r="A41" s="160">
        <f>A32</f>
        <v>11</v>
      </c>
      <c r="B41" s="461" t="s">
        <v>178</v>
      </c>
      <c r="C41" s="218" t="s">
        <v>179</v>
      </c>
      <c r="D41" s="101">
        <v>80</v>
      </c>
      <c r="E41" s="496" t="s">
        <v>353</v>
      </c>
      <c r="F41" s="353" t="s">
        <v>354</v>
      </c>
      <c r="G41" s="354">
        <v>60</v>
      </c>
      <c r="H41" s="464" t="s">
        <v>109</v>
      </c>
      <c r="I41" s="161" t="s">
        <v>47</v>
      </c>
      <c r="J41" s="162">
        <v>30</v>
      </c>
      <c r="K41" s="496" t="s">
        <v>187</v>
      </c>
      <c r="L41" s="363" t="s">
        <v>209</v>
      </c>
      <c r="M41" s="364">
        <v>30</v>
      </c>
      <c r="N41" s="464" t="s">
        <v>107</v>
      </c>
      <c r="O41" s="18" t="s">
        <v>167</v>
      </c>
      <c r="P41" s="101">
        <v>110</v>
      </c>
      <c r="Q41" s="464" t="s">
        <v>188</v>
      </c>
      <c r="R41" s="19" t="s">
        <v>150</v>
      </c>
      <c r="S41" s="163">
        <v>3</v>
      </c>
      <c r="T41" s="164" t="s">
        <v>12</v>
      </c>
      <c r="U41" s="165"/>
      <c r="V41" s="13" t="s">
        <v>13</v>
      </c>
      <c r="W41" s="166">
        <v>5.3</v>
      </c>
    </row>
    <row r="42" spans="1:90" ht="25.35" customHeight="1">
      <c r="A42" s="167" t="s">
        <v>23</v>
      </c>
      <c r="B42" s="462"/>
      <c r="C42" s="32" t="s">
        <v>182</v>
      </c>
      <c r="D42" s="173">
        <v>20</v>
      </c>
      <c r="E42" s="497"/>
      <c r="F42" s="355" t="s">
        <v>274</v>
      </c>
      <c r="G42" s="356"/>
      <c r="H42" s="465"/>
      <c r="I42" s="116" t="s">
        <v>144</v>
      </c>
      <c r="J42" s="173"/>
      <c r="K42" s="497"/>
      <c r="L42" s="359" t="s">
        <v>210</v>
      </c>
      <c r="M42" s="365">
        <v>20</v>
      </c>
      <c r="N42" s="465"/>
      <c r="O42" s="19" t="s">
        <v>145</v>
      </c>
      <c r="P42" s="234" t="s">
        <v>146</v>
      </c>
      <c r="Q42" s="465"/>
      <c r="R42" s="19" t="s">
        <v>40</v>
      </c>
      <c r="S42" s="178">
        <v>3</v>
      </c>
      <c r="T42" s="175">
        <f>W41*2+W42*7+W43*1</f>
        <v>28.599999999999994</v>
      </c>
      <c r="U42" s="176">
        <f>(T42*4)/T48</f>
        <v>0.1688810156480661</v>
      </c>
      <c r="V42" s="14" t="s">
        <v>148</v>
      </c>
      <c r="W42" s="177">
        <v>2.2999999999999998</v>
      </c>
    </row>
    <row r="43" spans="1:90" ht="25.35" customHeight="1">
      <c r="A43" s="167">
        <f>A34+1</f>
        <v>14</v>
      </c>
      <c r="B43" s="462"/>
      <c r="C43" s="32"/>
      <c r="D43" s="173"/>
      <c r="E43" s="497"/>
      <c r="F43" s="357" t="s">
        <v>276</v>
      </c>
      <c r="G43" s="356" t="s">
        <v>56</v>
      </c>
      <c r="H43" s="465"/>
      <c r="I43" s="19" t="s">
        <v>81</v>
      </c>
      <c r="J43" s="210">
        <v>3</v>
      </c>
      <c r="K43" s="497"/>
      <c r="L43" s="366" t="s">
        <v>46</v>
      </c>
      <c r="M43" s="367">
        <v>5</v>
      </c>
      <c r="N43" s="465"/>
      <c r="O43" s="19" t="s">
        <v>149</v>
      </c>
      <c r="P43" s="234" t="s">
        <v>146</v>
      </c>
      <c r="Q43" s="465"/>
      <c r="R43" s="182" t="s">
        <v>248</v>
      </c>
      <c r="S43" s="261" t="s">
        <v>38</v>
      </c>
      <c r="T43" s="179" t="s">
        <v>14</v>
      </c>
      <c r="U43" s="180"/>
      <c r="V43" s="14" t="s">
        <v>0</v>
      </c>
      <c r="W43" s="177">
        <v>1.9</v>
      </c>
    </row>
    <row r="44" spans="1:90" ht="25.35" customHeight="1">
      <c r="A44" s="167" t="s">
        <v>24</v>
      </c>
      <c r="B44" s="462"/>
      <c r="C44" s="32"/>
      <c r="D44" s="173"/>
      <c r="E44" s="497"/>
      <c r="F44" s="358" t="s">
        <v>277</v>
      </c>
      <c r="G44" s="356" t="s">
        <v>56</v>
      </c>
      <c r="H44" s="465"/>
      <c r="I44" s="27" t="s">
        <v>82</v>
      </c>
      <c r="J44" s="118">
        <v>3</v>
      </c>
      <c r="K44" s="497"/>
      <c r="L44" s="353"/>
      <c r="M44" s="354"/>
      <c r="N44" s="465"/>
      <c r="O44" s="19"/>
      <c r="P44" s="234"/>
      <c r="Q44" s="465"/>
      <c r="R44" s="182" t="s">
        <v>45</v>
      </c>
      <c r="S44" s="261">
        <v>5</v>
      </c>
      <c r="T44" s="175">
        <f>W42*5+W45*5</f>
        <v>23</v>
      </c>
      <c r="U44" s="176">
        <f>(T44*9)/T48</f>
        <v>0.30558015943312666</v>
      </c>
      <c r="V44" s="14" t="s">
        <v>1</v>
      </c>
      <c r="W44" s="124">
        <v>0</v>
      </c>
    </row>
    <row r="45" spans="1:90" ht="25.35" customHeight="1">
      <c r="A45" s="167" t="s">
        <v>25</v>
      </c>
      <c r="B45" s="462"/>
      <c r="C45" s="32"/>
      <c r="D45" s="173"/>
      <c r="E45" s="497"/>
      <c r="F45" s="353"/>
      <c r="G45" s="354"/>
      <c r="H45" s="465"/>
      <c r="I45" s="230" t="s">
        <v>36</v>
      </c>
      <c r="J45" s="231">
        <v>3</v>
      </c>
      <c r="K45" s="497"/>
      <c r="L45" s="357"/>
      <c r="M45" s="356"/>
      <c r="N45" s="465"/>
      <c r="O45" s="235"/>
      <c r="P45" s="118"/>
      <c r="Q45" s="465"/>
      <c r="R45" s="315" t="s">
        <v>211</v>
      </c>
      <c r="S45" s="316">
        <v>20</v>
      </c>
      <c r="T45" s="184" t="s">
        <v>15</v>
      </c>
      <c r="U45" s="180"/>
      <c r="V45" s="15" t="s">
        <v>16</v>
      </c>
      <c r="W45" s="181">
        <v>2.2999999999999998</v>
      </c>
    </row>
    <row r="46" spans="1:90" ht="25.35" customHeight="1">
      <c r="A46" s="167" t="s">
        <v>26</v>
      </c>
      <c r="B46" s="462"/>
      <c r="C46" s="32"/>
      <c r="D46" s="173"/>
      <c r="E46" s="497"/>
      <c r="F46" s="357"/>
      <c r="G46" s="356"/>
      <c r="H46" s="465"/>
      <c r="I46" s="26" t="s">
        <v>213</v>
      </c>
      <c r="J46" s="231"/>
      <c r="K46" s="497"/>
      <c r="L46" s="358"/>
      <c r="M46" s="356"/>
      <c r="N46" s="465"/>
      <c r="O46" s="235"/>
      <c r="P46" s="118"/>
      <c r="Q46" s="465"/>
      <c r="R46" s="182"/>
      <c r="S46" s="261"/>
      <c r="T46" s="175">
        <f>W41*15+W43*5+W44*15</f>
        <v>89</v>
      </c>
      <c r="U46" s="176">
        <f>(T46*4)/T48</f>
        <v>0.52553882491880721</v>
      </c>
      <c r="V46" s="14" t="s">
        <v>17</v>
      </c>
      <c r="W46" s="186">
        <f>W41*70+W42*75+W43*25+W44*60+W45*45</f>
        <v>694.5</v>
      </c>
    </row>
    <row r="47" spans="1:90" ht="25.35" customHeight="1">
      <c r="A47" s="167" t="s">
        <v>30</v>
      </c>
      <c r="B47" s="462"/>
      <c r="C47" s="32"/>
      <c r="D47" s="118"/>
      <c r="E47" s="497"/>
      <c r="F47" s="358"/>
      <c r="G47" s="356"/>
      <c r="H47" s="465"/>
      <c r="I47" s="251"/>
      <c r="J47" s="118"/>
      <c r="K47" s="497"/>
      <c r="L47" s="368"/>
      <c r="M47" s="354"/>
      <c r="N47" s="465"/>
      <c r="O47" s="235"/>
      <c r="P47" s="118"/>
      <c r="Q47" s="465"/>
      <c r="R47" s="24"/>
      <c r="S47" s="276"/>
      <c r="T47" s="179" t="s">
        <v>18</v>
      </c>
      <c r="U47" s="187"/>
      <c r="V47" s="188"/>
      <c r="W47" s="189"/>
    </row>
    <row r="48" spans="1:90" s="2" customFormat="1" ht="25.35" customHeight="1" thickBot="1">
      <c r="A48" s="190" t="s">
        <v>27</v>
      </c>
      <c r="B48" s="462"/>
      <c r="C48" s="52"/>
      <c r="D48" s="220"/>
      <c r="E48" s="497"/>
      <c r="F48" s="359"/>
      <c r="G48" s="360"/>
      <c r="H48" s="465"/>
      <c r="I48" s="201"/>
      <c r="J48" s="140"/>
      <c r="K48" s="497"/>
      <c r="L48" s="369"/>
      <c r="M48" s="360"/>
      <c r="N48" s="465"/>
      <c r="O48" s="236"/>
      <c r="P48" s="140"/>
      <c r="Q48" s="465"/>
      <c r="R48" s="24"/>
      <c r="S48" s="183"/>
      <c r="T48" s="191">
        <f>(T42*4)+(T44*9)+(T46*4)</f>
        <v>677.4</v>
      </c>
      <c r="U48" s="192"/>
      <c r="V48" s="188"/>
      <c r="W48" s="189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1"/>
      <c r="AS48" s="1"/>
      <c r="AT48" s="1"/>
      <c r="AU48" s="1"/>
      <c r="AV48" s="1"/>
      <c r="AW48" s="1"/>
      <c r="AX48" s="1"/>
      <c r="AY48" s="1"/>
      <c r="AZ48" s="1"/>
      <c r="BA48" s="1"/>
      <c r="BB48" s="1"/>
      <c r="BC48" s="1"/>
      <c r="BD48" s="1"/>
      <c r="BE48" s="1"/>
      <c r="BF48" s="1"/>
      <c r="BG48" s="1"/>
      <c r="BH48" s="1"/>
      <c r="BI48" s="1"/>
      <c r="BJ48" s="1"/>
      <c r="BK48" s="1"/>
      <c r="BL48" s="1"/>
      <c r="BM48" s="1"/>
      <c r="BN48" s="1"/>
      <c r="BO48" s="1"/>
      <c r="BP48" s="1"/>
      <c r="BQ48" s="1"/>
      <c r="BR48" s="1"/>
      <c r="BS48" s="1"/>
      <c r="BT48" s="1"/>
      <c r="BU48" s="1"/>
      <c r="BV48" s="1"/>
      <c r="BW48" s="1"/>
      <c r="BX48" s="1"/>
      <c r="BY48" s="1"/>
      <c r="BZ48" s="1"/>
      <c r="CA48" s="1"/>
      <c r="CB48" s="1"/>
      <c r="CC48" s="1"/>
      <c r="CD48" s="1"/>
      <c r="CE48" s="1"/>
      <c r="CF48" s="1"/>
      <c r="CG48" s="1"/>
      <c r="CH48" s="1"/>
      <c r="CI48" s="1"/>
      <c r="CJ48" s="1"/>
      <c r="CK48" s="1"/>
      <c r="CL48" s="1"/>
    </row>
    <row r="49" spans="1:23" ht="25.35" customHeight="1" thickBot="1">
      <c r="A49" s="193"/>
      <c r="B49" s="463"/>
      <c r="C49" s="219"/>
      <c r="D49" s="221"/>
      <c r="E49" s="498"/>
      <c r="F49" s="361"/>
      <c r="G49" s="362"/>
      <c r="H49" s="466"/>
      <c r="I49" s="252"/>
      <c r="J49" s="253"/>
      <c r="K49" s="498"/>
      <c r="L49" s="370"/>
      <c r="M49" s="371"/>
      <c r="N49" s="466"/>
      <c r="O49" s="237"/>
      <c r="P49" s="149"/>
      <c r="Q49" s="466"/>
      <c r="R49" s="195"/>
      <c r="S49" s="196"/>
      <c r="T49" s="197"/>
      <c r="U49" s="198"/>
      <c r="V49" s="199"/>
      <c r="W49" s="200"/>
    </row>
    <row r="50" spans="1:23">
      <c r="U50" s="208"/>
    </row>
    <row r="51" spans="1:23">
      <c r="U51" s="208"/>
    </row>
    <row r="52" spans="1:23" ht="19.7" customHeight="1"/>
    <row r="54" spans="1:23">
      <c r="M54" s="3"/>
    </row>
    <row r="65525" spans="19:19">
      <c r="S65525" s="210"/>
    </row>
  </sheetData>
  <mergeCells count="49">
    <mergeCell ref="C3:D3"/>
    <mergeCell ref="E3:E4"/>
    <mergeCell ref="F3:G3"/>
    <mergeCell ref="H3:H4"/>
    <mergeCell ref="L3:M3"/>
    <mergeCell ref="N3:N4"/>
    <mergeCell ref="I3:J3"/>
    <mergeCell ref="K3:K4"/>
    <mergeCell ref="O3:P3"/>
    <mergeCell ref="Q3:Q4"/>
    <mergeCell ref="A1:S1"/>
    <mergeCell ref="T1:W2"/>
    <mergeCell ref="A2:O2"/>
    <mergeCell ref="P2:S2"/>
    <mergeCell ref="A3:A4"/>
    <mergeCell ref="B3:B4"/>
    <mergeCell ref="R3:S3"/>
    <mergeCell ref="T3:W3"/>
    <mergeCell ref="B5:B13"/>
    <mergeCell ref="E5:E13"/>
    <mergeCell ref="H5:H13"/>
    <mergeCell ref="K5:K13"/>
    <mergeCell ref="Q5:Q13"/>
    <mergeCell ref="N5:N10"/>
    <mergeCell ref="N11:N13"/>
    <mergeCell ref="B14:B22"/>
    <mergeCell ref="E14:E22"/>
    <mergeCell ref="H14:H22"/>
    <mergeCell ref="K14:K22"/>
    <mergeCell ref="N14:N22"/>
    <mergeCell ref="Q14:Q22"/>
    <mergeCell ref="B23:B31"/>
    <mergeCell ref="E23:E31"/>
    <mergeCell ref="H23:H31"/>
    <mergeCell ref="K23:K31"/>
    <mergeCell ref="N23:N31"/>
    <mergeCell ref="Q23:Q31"/>
    <mergeCell ref="B32:B40"/>
    <mergeCell ref="E32:E40"/>
    <mergeCell ref="H32:H40"/>
    <mergeCell ref="K32:K40"/>
    <mergeCell ref="N32:N40"/>
    <mergeCell ref="Q32:Q40"/>
    <mergeCell ref="B41:B49"/>
    <mergeCell ref="E41:E49"/>
    <mergeCell ref="H41:H49"/>
    <mergeCell ref="K41:K49"/>
    <mergeCell ref="N41:N49"/>
    <mergeCell ref="Q41:Q49"/>
  </mergeCells>
  <phoneticPr fontId="1" type="noConversion"/>
  <printOptions horizontalCentered="1" verticalCentered="1"/>
  <pageMargins left="0.31496062992125984" right="0.15748031496062992" top="0.35433070866141736" bottom="0.35433070866141736" header="0.31496062992125984" footer="0.31496062992125984"/>
  <pageSetup paperSize="9" scale="61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L65525"/>
  <sheetViews>
    <sheetView view="pageBreakPreview" topLeftCell="A6" zoomScale="71" zoomScaleNormal="70" zoomScaleSheetLayoutView="71" workbookViewId="0">
      <selection activeCell="F21" sqref="F21"/>
    </sheetView>
  </sheetViews>
  <sheetFormatPr defaultColWidth="8.875" defaultRowHeight="19.5"/>
  <cols>
    <col min="1" max="1" width="6.875" style="3" customWidth="1"/>
    <col min="2" max="2" width="3.875" style="3" customWidth="1"/>
    <col min="3" max="3" width="12.875" style="1" customWidth="1"/>
    <col min="4" max="4" width="8.875" style="126" customWidth="1"/>
    <col min="5" max="5" width="3.875" style="3" customWidth="1"/>
    <col min="6" max="6" width="12.875" style="1" customWidth="1"/>
    <col min="7" max="7" width="8.875" style="126" customWidth="1"/>
    <col min="8" max="8" width="3.875" style="3" customWidth="1"/>
    <col min="9" max="9" width="12.875" style="1" customWidth="1"/>
    <col min="10" max="10" width="8.875" style="126" customWidth="1"/>
    <col min="11" max="11" width="3.625" style="3" customWidth="1"/>
    <col min="12" max="12" width="12.875" style="1" customWidth="1"/>
    <col min="13" max="13" width="8.875" style="126" customWidth="1"/>
    <col min="14" max="14" width="3.875" style="3" customWidth="1"/>
    <col min="15" max="15" width="12.875" style="1" customWidth="1"/>
    <col min="16" max="16" width="8.875" style="126" customWidth="1"/>
    <col min="17" max="17" width="3.875" style="3" customWidth="1"/>
    <col min="18" max="18" width="12.875" style="1" customWidth="1"/>
    <col min="19" max="19" width="8.875" style="126" customWidth="1"/>
    <col min="20" max="20" width="11.875" style="3" customWidth="1"/>
    <col min="21" max="21" width="8.875" style="209" customWidth="1"/>
    <col min="22" max="22" width="12.875" style="3" customWidth="1"/>
    <col min="23" max="23" width="7.875" style="3" customWidth="1"/>
    <col min="24" max="16384" width="8.875" style="1"/>
  </cols>
  <sheetData>
    <row r="1" spans="1:84" ht="45" customHeight="1">
      <c r="A1" s="484" t="s">
        <v>134</v>
      </c>
      <c r="B1" s="484"/>
      <c r="C1" s="484"/>
      <c r="D1" s="484"/>
      <c r="E1" s="484"/>
      <c r="F1" s="484"/>
      <c r="G1" s="484"/>
      <c r="H1" s="484"/>
      <c r="I1" s="484"/>
      <c r="J1" s="484"/>
      <c r="K1" s="484"/>
      <c r="L1" s="484"/>
      <c r="M1" s="484"/>
      <c r="N1" s="484"/>
      <c r="O1" s="484"/>
      <c r="P1" s="484"/>
      <c r="Q1" s="484"/>
      <c r="R1" s="484"/>
      <c r="S1" s="484"/>
      <c r="T1" s="485"/>
      <c r="U1" s="486"/>
      <c r="V1" s="486"/>
      <c r="W1" s="486"/>
    </row>
    <row r="2" spans="1:84" ht="46.5" thickBot="1">
      <c r="A2" s="488" t="s">
        <v>135</v>
      </c>
      <c r="B2" s="488"/>
      <c r="C2" s="488"/>
      <c r="D2" s="488"/>
      <c r="E2" s="488"/>
      <c r="F2" s="488"/>
      <c r="G2" s="488"/>
      <c r="H2" s="488"/>
      <c r="I2" s="488"/>
      <c r="J2" s="488"/>
      <c r="K2" s="488"/>
      <c r="L2" s="488"/>
      <c r="M2" s="488"/>
      <c r="N2" s="488"/>
      <c r="O2" s="488"/>
      <c r="P2" s="489" t="s">
        <v>79</v>
      </c>
      <c r="Q2" s="489"/>
      <c r="R2" s="489"/>
      <c r="S2" s="489"/>
      <c r="T2" s="487"/>
      <c r="U2" s="487"/>
      <c r="V2" s="487"/>
      <c r="W2" s="487"/>
    </row>
    <row r="3" spans="1:84" ht="40.35" customHeight="1" thickBot="1">
      <c r="A3" s="490" t="s">
        <v>2</v>
      </c>
      <c r="B3" s="482" t="s">
        <v>3</v>
      </c>
      <c r="C3" s="480" t="s">
        <v>4</v>
      </c>
      <c r="D3" s="481"/>
      <c r="E3" s="482" t="s">
        <v>5</v>
      </c>
      <c r="F3" s="480" t="s">
        <v>6</v>
      </c>
      <c r="G3" s="481"/>
      <c r="H3" s="482" t="s">
        <v>5</v>
      </c>
      <c r="I3" s="480" t="s">
        <v>7</v>
      </c>
      <c r="J3" s="481"/>
      <c r="K3" s="482" t="s">
        <v>5</v>
      </c>
      <c r="L3" s="480" t="s">
        <v>8</v>
      </c>
      <c r="M3" s="481"/>
      <c r="N3" s="482" t="s">
        <v>5</v>
      </c>
      <c r="O3" s="480" t="s">
        <v>19</v>
      </c>
      <c r="P3" s="481"/>
      <c r="Q3" s="482" t="s">
        <v>5</v>
      </c>
      <c r="R3" s="480" t="s">
        <v>9</v>
      </c>
      <c r="S3" s="492"/>
      <c r="T3" s="493" t="s">
        <v>136</v>
      </c>
      <c r="U3" s="494"/>
      <c r="V3" s="494"/>
      <c r="W3" s="495"/>
    </row>
    <row r="4" spans="1:84" ht="40.35" customHeight="1" thickBot="1">
      <c r="A4" s="491"/>
      <c r="B4" s="483"/>
      <c r="C4" s="16" t="s">
        <v>10</v>
      </c>
      <c r="D4" s="17" t="s">
        <v>20</v>
      </c>
      <c r="E4" s="483"/>
      <c r="F4" s="16" t="s">
        <v>10</v>
      </c>
      <c r="G4" s="17" t="s">
        <v>20</v>
      </c>
      <c r="H4" s="483"/>
      <c r="I4" s="12" t="s">
        <v>10</v>
      </c>
      <c r="J4" s="11" t="s">
        <v>20</v>
      </c>
      <c r="K4" s="483"/>
      <c r="L4" s="12" t="s">
        <v>10</v>
      </c>
      <c r="M4" s="11" t="s">
        <v>20</v>
      </c>
      <c r="N4" s="483"/>
      <c r="O4" s="10" t="s">
        <v>10</v>
      </c>
      <c r="P4" s="11" t="s">
        <v>20</v>
      </c>
      <c r="Q4" s="483"/>
      <c r="R4" s="12" t="s">
        <v>10</v>
      </c>
      <c r="S4" s="89" t="s">
        <v>20</v>
      </c>
      <c r="T4" s="90" t="s">
        <v>137</v>
      </c>
      <c r="U4" s="91" t="s">
        <v>138</v>
      </c>
      <c r="V4" s="92" t="s">
        <v>139</v>
      </c>
      <c r="W4" s="91" t="s">
        <v>11</v>
      </c>
    </row>
    <row r="5" spans="1:84" ht="25.35" customHeight="1">
      <c r="A5" s="93">
        <v>11</v>
      </c>
      <c r="B5" s="464" t="s">
        <v>102</v>
      </c>
      <c r="C5" s="218" t="s">
        <v>157</v>
      </c>
      <c r="D5" s="101">
        <v>100</v>
      </c>
      <c r="E5" s="464" t="s">
        <v>241</v>
      </c>
      <c r="F5" s="274" t="s">
        <v>266</v>
      </c>
      <c r="G5" s="162">
        <v>40</v>
      </c>
      <c r="H5" s="464" t="s">
        <v>190</v>
      </c>
      <c r="I5" s="27" t="s">
        <v>211</v>
      </c>
      <c r="J5" s="173">
        <v>80</v>
      </c>
      <c r="K5" s="464" t="s">
        <v>191</v>
      </c>
      <c r="L5" s="18" t="s">
        <v>33</v>
      </c>
      <c r="M5" s="101">
        <v>30</v>
      </c>
      <c r="N5" s="464" t="s">
        <v>107</v>
      </c>
      <c r="O5" s="18" t="s">
        <v>167</v>
      </c>
      <c r="P5" s="101">
        <v>110</v>
      </c>
      <c r="Q5" s="465" t="s">
        <v>112</v>
      </c>
      <c r="R5" s="288" t="s">
        <v>249</v>
      </c>
      <c r="S5" s="289">
        <v>3</v>
      </c>
      <c r="T5" s="109" t="s">
        <v>12</v>
      </c>
      <c r="U5" s="110"/>
      <c r="V5" s="111" t="s">
        <v>13</v>
      </c>
      <c r="W5" s="112">
        <v>5.2</v>
      </c>
    </row>
    <row r="6" spans="1:84" ht="25.35" customHeight="1">
      <c r="A6" s="94" t="s">
        <v>23</v>
      </c>
      <c r="B6" s="465"/>
      <c r="C6" s="32"/>
      <c r="D6" s="173"/>
      <c r="E6" s="465"/>
      <c r="F6" s="32" t="s">
        <v>86</v>
      </c>
      <c r="G6" s="118" t="s">
        <v>56</v>
      </c>
      <c r="H6" s="465"/>
      <c r="I6" s="24" t="s">
        <v>153</v>
      </c>
      <c r="J6" s="113">
        <v>5</v>
      </c>
      <c r="K6" s="465"/>
      <c r="L6" s="24" t="s">
        <v>81</v>
      </c>
      <c r="M6" s="118">
        <v>5</v>
      </c>
      <c r="N6" s="477"/>
      <c r="O6" s="19" t="s">
        <v>145</v>
      </c>
      <c r="P6" s="234" t="s">
        <v>146</v>
      </c>
      <c r="Q6" s="465"/>
      <c r="R6" s="26" t="s">
        <v>48</v>
      </c>
      <c r="S6" s="265">
        <v>10</v>
      </c>
      <c r="T6" s="121">
        <f>W5*2+W6*7+W7*1</f>
        <v>27.500000000000004</v>
      </c>
      <c r="U6" s="122">
        <f>(T6*4)/T12</f>
        <v>0.1521438450899032</v>
      </c>
      <c r="V6" s="123" t="s">
        <v>148</v>
      </c>
      <c r="W6" s="124">
        <v>2.2000000000000002</v>
      </c>
    </row>
    <row r="7" spans="1:84" ht="25.35" customHeight="1">
      <c r="A7" s="94">
        <v>17</v>
      </c>
      <c r="B7" s="465"/>
      <c r="C7" s="32"/>
      <c r="D7" s="173"/>
      <c r="E7" s="465"/>
      <c r="F7" s="32"/>
      <c r="G7" s="173"/>
      <c r="H7" s="465"/>
      <c r="I7" s="34" t="s">
        <v>82</v>
      </c>
      <c r="J7" s="113">
        <v>3</v>
      </c>
      <c r="K7" s="465"/>
      <c r="L7" s="19" t="s">
        <v>257</v>
      </c>
      <c r="M7" s="234" t="s">
        <v>146</v>
      </c>
      <c r="N7" s="477"/>
      <c r="O7" s="19" t="s">
        <v>149</v>
      </c>
      <c r="P7" s="234" t="s">
        <v>146</v>
      </c>
      <c r="Q7" s="465"/>
      <c r="R7" s="26" t="s">
        <v>147</v>
      </c>
      <c r="S7" s="178"/>
      <c r="T7" s="129" t="s">
        <v>14</v>
      </c>
      <c r="U7" s="130"/>
      <c r="V7" s="123" t="s">
        <v>0</v>
      </c>
      <c r="W7" s="211">
        <v>1.7</v>
      </c>
    </row>
    <row r="8" spans="1:84" ht="25.35" customHeight="1">
      <c r="A8" s="94" t="s">
        <v>24</v>
      </c>
      <c r="B8" s="465"/>
      <c r="C8" s="32"/>
      <c r="D8" s="173"/>
      <c r="E8" s="465"/>
      <c r="F8" s="19"/>
      <c r="G8" s="118"/>
      <c r="H8" s="465"/>
      <c r="I8" s="119"/>
      <c r="J8" s="131"/>
      <c r="K8" s="465"/>
      <c r="L8" s="27"/>
      <c r="M8" s="118"/>
      <c r="N8" s="477"/>
      <c r="O8" s="19"/>
      <c r="P8" s="234"/>
      <c r="Q8" s="465"/>
      <c r="R8" s="26" t="s">
        <v>150</v>
      </c>
      <c r="S8" s="178">
        <v>3</v>
      </c>
      <c r="T8" s="121">
        <f>W6*5+W9*5</f>
        <v>23</v>
      </c>
      <c r="U8" s="122">
        <f>(T8*9)/T12</f>
        <v>0.2863070539419087</v>
      </c>
      <c r="V8" s="123" t="s">
        <v>1</v>
      </c>
      <c r="W8" s="124">
        <v>1</v>
      </c>
    </row>
    <row r="9" spans="1:84" ht="25.35" customHeight="1">
      <c r="A9" s="94" t="s">
        <v>152</v>
      </c>
      <c r="B9" s="465"/>
      <c r="C9" s="32"/>
      <c r="D9" s="173"/>
      <c r="E9" s="465"/>
      <c r="F9" s="32"/>
      <c r="G9" s="118"/>
      <c r="H9" s="465"/>
      <c r="I9" s="116"/>
      <c r="J9" s="131"/>
      <c r="K9" s="465"/>
      <c r="L9" s="27"/>
      <c r="M9" s="118"/>
      <c r="N9" s="477"/>
      <c r="O9" s="235"/>
      <c r="P9" s="118"/>
      <c r="Q9" s="465"/>
      <c r="R9" s="26" t="s">
        <v>40</v>
      </c>
      <c r="S9" s="178">
        <v>3</v>
      </c>
      <c r="T9" s="134" t="s">
        <v>15</v>
      </c>
      <c r="U9" s="130"/>
      <c r="V9" s="135" t="s">
        <v>16</v>
      </c>
      <c r="W9" s="136">
        <v>2.4</v>
      </c>
    </row>
    <row r="10" spans="1:84" ht="25.35" customHeight="1">
      <c r="A10" s="94" t="s">
        <v>26</v>
      </c>
      <c r="B10" s="465"/>
      <c r="C10" s="32"/>
      <c r="D10" s="173"/>
      <c r="E10" s="465"/>
      <c r="F10" s="201"/>
      <c r="G10" s="118"/>
      <c r="H10" s="465"/>
      <c r="I10" s="116"/>
      <c r="J10" s="131"/>
      <c r="K10" s="465"/>
      <c r="L10" s="27"/>
      <c r="M10" s="21"/>
      <c r="N10" s="477"/>
      <c r="O10" s="236"/>
      <c r="P10" s="140"/>
      <c r="Q10" s="465"/>
      <c r="R10" s="27" t="s">
        <v>155</v>
      </c>
      <c r="S10" s="263" t="s">
        <v>56</v>
      </c>
      <c r="T10" s="121">
        <f>W5*15+W7*5+W8*15</f>
        <v>101.5</v>
      </c>
      <c r="U10" s="122">
        <f>(T10*4)/T12</f>
        <v>0.56154910096818811</v>
      </c>
      <c r="V10" s="123" t="s">
        <v>17</v>
      </c>
      <c r="W10" s="138">
        <f>W5*70+W6*75+W7*25+W8*60+W9*45</f>
        <v>739.5</v>
      </c>
    </row>
    <row r="11" spans="1:84" ht="25.35" customHeight="1">
      <c r="A11" s="94" t="s">
        <v>154</v>
      </c>
      <c r="B11" s="465"/>
      <c r="C11" s="32"/>
      <c r="D11" s="118"/>
      <c r="E11" s="465"/>
      <c r="F11" s="139"/>
      <c r="G11" s="118"/>
      <c r="H11" s="465"/>
      <c r="I11" s="116"/>
      <c r="J11" s="131"/>
      <c r="K11" s="465"/>
      <c r="L11" s="28"/>
      <c r="M11" s="21"/>
      <c r="N11" s="478" t="s">
        <v>296</v>
      </c>
      <c r="O11" s="307" t="s">
        <v>296</v>
      </c>
      <c r="P11" s="146" t="s">
        <v>297</v>
      </c>
      <c r="Q11" s="465"/>
      <c r="R11" s="27"/>
      <c r="S11" s="263"/>
      <c r="T11" s="129" t="s">
        <v>18</v>
      </c>
      <c r="U11" s="142"/>
      <c r="V11" s="143"/>
      <c r="W11" s="144"/>
    </row>
    <row r="12" spans="1:84" s="2" customFormat="1" ht="25.35" customHeight="1" thickBot="1">
      <c r="A12" s="95" t="s">
        <v>27</v>
      </c>
      <c r="B12" s="465"/>
      <c r="C12" s="201"/>
      <c r="D12" s="140"/>
      <c r="E12" s="465"/>
      <c r="F12" s="36"/>
      <c r="G12" s="173"/>
      <c r="H12" s="465"/>
      <c r="I12" s="27"/>
      <c r="J12" s="118"/>
      <c r="K12" s="465"/>
      <c r="L12" s="32"/>
      <c r="M12" s="23"/>
      <c r="N12" s="477"/>
      <c r="O12" s="236"/>
      <c r="P12" s="140"/>
      <c r="Q12" s="465"/>
      <c r="R12" s="24"/>
      <c r="S12" s="183"/>
      <c r="T12" s="147">
        <f>(T6*4)+(T8*9)+(T10*4)</f>
        <v>723</v>
      </c>
      <c r="U12" s="148"/>
      <c r="V12" s="143"/>
      <c r="W12" s="144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/>
      <c r="BV12" s="1"/>
      <c r="BW12" s="1"/>
      <c r="BX12" s="1"/>
      <c r="BY12" s="1"/>
      <c r="BZ12" s="1"/>
      <c r="CA12" s="1"/>
      <c r="CB12" s="1"/>
      <c r="CC12" s="1"/>
      <c r="CD12" s="1"/>
      <c r="CE12" s="1"/>
      <c r="CF12" s="1"/>
    </row>
    <row r="13" spans="1:84" ht="25.35" customHeight="1" thickBot="1">
      <c r="A13" s="96"/>
      <c r="B13" s="470"/>
      <c r="C13" s="151"/>
      <c r="D13" s="149"/>
      <c r="E13" s="466"/>
      <c r="F13" s="275"/>
      <c r="G13" s="149"/>
      <c r="H13" s="466"/>
      <c r="I13" s="150"/>
      <c r="J13" s="149"/>
      <c r="K13" s="466"/>
      <c r="L13" s="151"/>
      <c r="M13" s="152"/>
      <c r="N13" s="479"/>
      <c r="O13" s="237"/>
      <c r="P13" s="149"/>
      <c r="Q13" s="466"/>
      <c r="R13" s="195"/>
      <c r="S13" s="196"/>
      <c r="T13" s="212"/>
      <c r="U13" s="213"/>
      <c r="V13" s="214"/>
      <c r="W13" s="215"/>
    </row>
    <row r="14" spans="1:84" ht="25.35" customHeight="1">
      <c r="A14" s="93">
        <f>A5</f>
        <v>11</v>
      </c>
      <c r="B14" s="464" t="s">
        <v>203</v>
      </c>
      <c r="C14" s="218" t="s">
        <v>157</v>
      </c>
      <c r="D14" s="101">
        <v>75</v>
      </c>
      <c r="E14" s="471" t="s">
        <v>325</v>
      </c>
      <c r="F14" s="319" t="s">
        <v>326</v>
      </c>
      <c r="G14" s="320">
        <v>50</v>
      </c>
      <c r="H14" s="467" t="s">
        <v>192</v>
      </c>
      <c r="I14" s="161" t="s">
        <v>141</v>
      </c>
      <c r="J14" s="162">
        <v>30</v>
      </c>
      <c r="K14" s="464" t="s">
        <v>289</v>
      </c>
      <c r="L14" s="105" t="s">
        <v>35</v>
      </c>
      <c r="M14" s="162">
        <v>10</v>
      </c>
      <c r="N14" s="508" t="s">
        <v>159</v>
      </c>
      <c r="O14" s="161" t="s">
        <v>65</v>
      </c>
      <c r="P14" s="240">
        <v>110</v>
      </c>
      <c r="Q14" s="471" t="s">
        <v>317</v>
      </c>
      <c r="R14" s="321" t="s">
        <v>318</v>
      </c>
      <c r="S14" s="322">
        <v>5</v>
      </c>
      <c r="T14" s="109" t="s">
        <v>12</v>
      </c>
      <c r="U14" s="110"/>
      <c r="V14" s="111" t="s">
        <v>13</v>
      </c>
      <c r="W14" s="112">
        <v>5.4</v>
      </c>
    </row>
    <row r="15" spans="1:84" ht="25.35" customHeight="1">
      <c r="A15" s="94" t="s">
        <v>23</v>
      </c>
      <c r="B15" s="465"/>
      <c r="C15" s="32" t="s">
        <v>204</v>
      </c>
      <c r="D15" s="173">
        <v>20</v>
      </c>
      <c r="E15" s="472"/>
      <c r="F15" s="337" t="s">
        <v>327</v>
      </c>
      <c r="G15" s="338"/>
      <c r="H15" s="468"/>
      <c r="I15" s="116" t="s">
        <v>144</v>
      </c>
      <c r="J15" s="173"/>
      <c r="K15" s="465"/>
      <c r="L15" s="32" t="s">
        <v>255</v>
      </c>
      <c r="M15" s="173">
        <v>20</v>
      </c>
      <c r="N15" s="509"/>
      <c r="O15" s="19" t="s">
        <v>145</v>
      </c>
      <c r="P15" s="234" t="s">
        <v>146</v>
      </c>
      <c r="Q15" s="472"/>
      <c r="R15" s="168" t="s">
        <v>299</v>
      </c>
      <c r="S15" s="257">
        <v>5</v>
      </c>
      <c r="T15" s="216">
        <f>W14*2+W15*7+W16*1</f>
        <v>28.599999999999998</v>
      </c>
      <c r="U15" s="122">
        <f>(T15*4)/T21</f>
        <v>0.16950659356941769</v>
      </c>
      <c r="V15" s="123" t="s">
        <v>148</v>
      </c>
      <c r="W15" s="124">
        <v>2.2999999999999998</v>
      </c>
    </row>
    <row r="16" spans="1:84" ht="25.35" customHeight="1">
      <c r="A16" s="94">
        <f>A7+1</f>
        <v>18</v>
      </c>
      <c r="B16" s="465"/>
      <c r="C16" s="32"/>
      <c r="D16" s="173"/>
      <c r="E16" s="472"/>
      <c r="F16" s="339" t="s">
        <v>328</v>
      </c>
      <c r="G16" s="316">
        <v>50</v>
      </c>
      <c r="H16" s="468"/>
      <c r="I16" s="32" t="s">
        <v>150</v>
      </c>
      <c r="J16" s="173">
        <v>3</v>
      </c>
      <c r="K16" s="465"/>
      <c r="L16" s="32"/>
      <c r="M16" s="131"/>
      <c r="N16" s="509"/>
      <c r="O16" s="19" t="s">
        <v>163</v>
      </c>
      <c r="P16" s="244" t="s">
        <v>146</v>
      </c>
      <c r="Q16" s="472"/>
      <c r="R16" s="19" t="s">
        <v>264</v>
      </c>
      <c r="S16" s="276" t="s">
        <v>56</v>
      </c>
      <c r="T16" s="217" t="s">
        <v>14</v>
      </c>
      <c r="U16" s="130"/>
      <c r="V16" s="123" t="s">
        <v>0</v>
      </c>
      <c r="W16" s="211">
        <v>1.7</v>
      </c>
    </row>
    <row r="17" spans="1:87" ht="25.35" customHeight="1">
      <c r="A17" s="94" t="s">
        <v>24</v>
      </c>
      <c r="B17" s="465"/>
      <c r="C17" s="32"/>
      <c r="D17" s="173"/>
      <c r="E17" s="472"/>
      <c r="F17" s="340" t="s">
        <v>329</v>
      </c>
      <c r="G17" s="341"/>
      <c r="H17" s="468"/>
      <c r="I17" s="119" t="s">
        <v>36</v>
      </c>
      <c r="J17" s="169">
        <v>3</v>
      </c>
      <c r="K17" s="465"/>
      <c r="L17" s="27"/>
      <c r="M17" s="118"/>
      <c r="N17" s="509"/>
      <c r="O17" s="19"/>
      <c r="P17" s="244"/>
      <c r="Q17" s="472"/>
      <c r="R17" s="19" t="s">
        <v>89</v>
      </c>
      <c r="S17" s="276" t="s">
        <v>56</v>
      </c>
      <c r="T17" s="121">
        <f>W15*5+W18*5</f>
        <v>22.5</v>
      </c>
      <c r="U17" s="122">
        <f>(T17*9)/T21</f>
        <v>0.30004445102978222</v>
      </c>
      <c r="V17" s="123" t="s">
        <v>1</v>
      </c>
      <c r="W17" s="124">
        <v>0</v>
      </c>
    </row>
    <row r="18" spans="1:87" ht="25.35" customHeight="1">
      <c r="A18" s="94" t="s">
        <v>25</v>
      </c>
      <c r="B18" s="465"/>
      <c r="C18" s="32"/>
      <c r="D18" s="173"/>
      <c r="E18" s="472"/>
      <c r="F18" s="342" t="s">
        <v>245</v>
      </c>
      <c r="G18" s="343" t="s">
        <v>56</v>
      </c>
      <c r="H18" s="468"/>
      <c r="I18" s="168" t="s">
        <v>213</v>
      </c>
      <c r="J18" s="131"/>
      <c r="K18" s="465"/>
      <c r="L18" s="19"/>
      <c r="M18" s="125"/>
      <c r="N18" s="509"/>
      <c r="O18" s="32"/>
      <c r="P18" s="118"/>
      <c r="Q18" s="472"/>
      <c r="R18" s="19"/>
      <c r="S18" s="276"/>
      <c r="T18" s="134" t="s">
        <v>15</v>
      </c>
      <c r="U18" s="130"/>
      <c r="V18" s="135" t="s">
        <v>16</v>
      </c>
      <c r="W18" s="136">
        <v>2.2000000000000002</v>
      </c>
    </row>
    <row r="19" spans="1:87" ht="25.35" customHeight="1">
      <c r="A19" s="94" t="s">
        <v>26</v>
      </c>
      <c r="B19" s="465"/>
      <c r="C19" s="32"/>
      <c r="D19" s="173"/>
      <c r="E19" s="472"/>
      <c r="F19" s="344" t="s">
        <v>177</v>
      </c>
      <c r="G19" s="343" t="s">
        <v>56</v>
      </c>
      <c r="H19" s="468"/>
      <c r="I19" s="19"/>
      <c r="J19" s="173"/>
      <c r="K19" s="465"/>
      <c r="L19" s="27"/>
      <c r="M19" s="118"/>
      <c r="N19" s="509"/>
      <c r="O19" s="201"/>
      <c r="P19" s="140"/>
      <c r="Q19" s="472"/>
      <c r="R19" s="277"/>
      <c r="S19" s="178"/>
      <c r="T19" s="121">
        <f>W14*15+W16*5+W17*15</f>
        <v>89.5</v>
      </c>
      <c r="U19" s="122">
        <f>(T19*4)/T21</f>
        <v>0.53044895540080017</v>
      </c>
      <c r="V19" s="123" t="s">
        <v>17</v>
      </c>
      <c r="W19" s="138">
        <f>W14*70+W15*75+W16*25+W17*60+W18*45</f>
        <v>692</v>
      </c>
    </row>
    <row r="20" spans="1:87" ht="25.35" customHeight="1">
      <c r="A20" s="94" t="s">
        <v>165</v>
      </c>
      <c r="B20" s="465"/>
      <c r="C20" s="32"/>
      <c r="D20" s="118"/>
      <c r="E20" s="472"/>
      <c r="F20" s="330" t="s">
        <v>89</v>
      </c>
      <c r="G20" s="343" t="s">
        <v>56</v>
      </c>
      <c r="H20" s="468"/>
      <c r="I20" s="203"/>
      <c r="J20" s="204"/>
      <c r="K20" s="465"/>
      <c r="L20" s="32"/>
      <c r="M20" s="118"/>
      <c r="N20" s="478" t="s">
        <v>302</v>
      </c>
      <c r="O20" s="307" t="s">
        <v>303</v>
      </c>
      <c r="P20" s="146" t="s">
        <v>304</v>
      </c>
      <c r="Q20" s="472"/>
      <c r="S20" s="278"/>
      <c r="T20" s="129" t="s">
        <v>18</v>
      </c>
      <c r="U20" s="142"/>
      <c r="V20" s="143"/>
      <c r="W20" s="144"/>
    </row>
    <row r="21" spans="1:87" s="2" customFormat="1" ht="25.35" customHeight="1" thickBot="1">
      <c r="A21" s="95" t="s">
        <v>27</v>
      </c>
      <c r="B21" s="465"/>
      <c r="C21" s="201"/>
      <c r="D21" s="140"/>
      <c r="E21" s="472"/>
      <c r="F21" s="19"/>
      <c r="G21" s="244"/>
      <c r="H21" s="468"/>
      <c r="I21" s="116"/>
      <c r="J21" s="131"/>
      <c r="K21" s="465"/>
      <c r="L21" s="32"/>
      <c r="M21" s="118"/>
      <c r="N21" s="477"/>
      <c r="O21" s="201"/>
      <c r="P21" s="140"/>
      <c r="Q21" s="472"/>
      <c r="R21" s="52"/>
      <c r="S21" s="276"/>
      <c r="T21" s="147">
        <f>(T15*4)+(T17*9)+(T19*4)</f>
        <v>674.9</v>
      </c>
      <c r="U21" s="148"/>
      <c r="V21" s="143"/>
      <c r="W21" s="144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  <c r="BL21" s="1"/>
      <c r="BM21" s="1"/>
      <c r="BN21" s="1"/>
      <c r="BO21" s="1"/>
      <c r="BP21" s="1"/>
      <c r="BQ21" s="1"/>
      <c r="BR21" s="1"/>
      <c r="BS21" s="1"/>
      <c r="BT21" s="1"/>
      <c r="BU21" s="1"/>
      <c r="BV21" s="1"/>
      <c r="BW21" s="1"/>
      <c r="BX21" s="1"/>
      <c r="BY21" s="1"/>
      <c r="BZ21" s="1"/>
      <c r="CA21" s="1"/>
      <c r="CB21" s="1"/>
      <c r="CC21" s="1"/>
      <c r="CD21" s="1"/>
      <c r="CE21" s="1"/>
      <c r="CF21" s="1"/>
      <c r="CG21" s="1"/>
      <c r="CH21" s="1"/>
      <c r="CI21" s="1"/>
    </row>
    <row r="22" spans="1:87" ht="25.35" customHeight="1" thickBot="1">
      <c r="A22" s="96"/>
      <c r="B22" s="470"/>
      <c r="C22" s="219"/>
      <c r="D22" s="149"/>
      <c r="E22" s="473"/>
      <c r="F22" s="43"/>
      <c r="G22" s="149"/>
      <c r="H22" s="469"/>
      <c r="I22" s="206"/>
      <c r="J22" s="154"/>
      <c r="K22" s="466"/>
      <c r="L22" s="232"/>
      <c r="M22" s="233"/>
      <c r="N22" s="479"/>
      <c r="O22" s="151"/>
      <c r="P22" s="149"/>
      <c r="Q22" s="473"/>
      <c r="R22" s="151"/>
      <c r="S22" s="279"/>
      <c r="T22" s="97"/>
      <c r="U22" s="98"/>
      <c r="V22" s="99"/>
      <c r="W22" s="100"/>
    </row>
    <row r="23" spans="1:87" ht="25.35" customHeight="1">
      <c r="A23" s="93">
        <f>A5</f>
        <v>11</v>
      </c>
      <c r="B23" s="471" t="s">
        <v>133</v>
      </c>
      <c r="C23" s="18" t="s">
        <v>157</v>
      </c>
      <c r="D23" s="101">
        <v>100</v>
      </c>
      <c r="E23" s="471" t="s">
        <v>330</v>
      </c>
      <c r="F23" s="102" t="s">
        <v>254</v>
      </c>
      <c r="G23" s="101">
        <v>120</v>
      </c>
      <c r="H23" s="482" t="s">
        <v>53</v>
      </c>
      <c r="I23" s="50" t="s">
        <v>54</v>
      </c>
      <c r="J23" s="225">
        <v>20</v>
      </c>
      <c r="K23" s="471" t="s">
        <v>331</v>
      </c>
      <c r="L23" s="105" t="s">
        <v>284</v>
      </c>
      <c r="M23" s="106">
        <v>20</v>
      </c>
      <c r="N23" s="464" t="s">
        <v>106</v>
      </c>
      <c r="O23" s="18" t="s">
        <v>142</v>
      </c>
      <c r="P23" s="101">
        <v>110</v>
      </c>
      <c r="Q23" s="471" t="s">
        <v>337</v>
      </c>
      <c r="R23" s="19" t="s">
        <v>271</v>
      </c>
      <c r="S23" s="163">
        <v>40</v>
      </c>
      <c r="T23" s="109" t="s">
        <v>12</v>
      </c>
      <c r="U23" s="110"/>
      <c r="V23" s="111" t="s">
        <v>13</v>
      </c>
      <c r="W23" s="112">
        <v>5</v>
      </c>
    </row>
    <row r="24" spans="1:87" ht="25.35" customHeight="1">
      <c r="A24" s="94" t="s">
        <v>23</v>
      </c>
      <c r="B24" s="472"/>
      <c r="C24" s="330" t="s">
        <v>332</v>
      </c>
      <c r="D24" s="316">
        <v>3</v>
      </c>
      <c r="E24" s="472"/>
      <c r="F24" s="114" t="s">
        <v>168</v>
      </c>
      <c r="G24" s="115"/>
      <c r="H24" s="499"/>
      <c r="I24" s="41" t="s">
        <v>55</v>
      </c>
      <c r="J24" s="243"/>
      <c r="K24" s="472"/>
      <c r="L24" s="330" t="s">
        <v>333</v>
      </c>
      <c r="M24" s="343">
        <v>7</v>
      </c>
      <c r="N24" s="465"/>
      <c r="O24" s="19" t="s">
        <v>145</v>
      </c>
      <c r="P24" s="234" t="s">
        <v>146</v>
      </c>
      <c r="Q24" s="472"/>
      <c r="R24" s="182" t="s">
        <v>150</v>
      </c>
      <c r="S24" s="178">
        <v>5</v>
      </c>
      <c r="T24" s="121">
        <f>W23*2+W24*7+W25*1</f>
        <v>28.099999999999998</v>
      </c>
      <c r="U24" s="122">
        <f>(T24*4)/T30</f>
        <v>0.16375291375291376</v>
      </c>
      <c r="V24" s="123" t="s">
        <v>148</v>
      </c>
      <c r="W24" s="124">
        <v>2.2999999999999998</v>
      </c>
    </row>
    <row r="25" spans="1:87" ht="25.35" customHeight="1">
      <c r="A25" s="94">
        <f>A16+1</f>
        <v>19</v>
      </c>
      <c r="B25" s="472"/>
      <c r="C25" s="323" t="s">
        <v>334</v>
      </c>
      <c r="D25" s="125"/>
      <c r="E25" s="472"/>
      <c r="F25" s="19" t="s">
        <v>44</v>
      </c>
      <c r="G25" s="126" t="s">
        <v>38</v>
      </c>
      <c r="H25" s="499"/>
      <c r="I25" s="47" t="s">
        <v>39</v>
      </c>
      <c r="J25" s="247">
        <v>10</v>
      </c>
      <c r="K25" s="472"/>
      <c r="L25" s="24" t="s">
        <v>40</v>
      </c>
      <c r="M25" s="118">
        <v>3</v>
      </c>
      <c r="N25" s="465"/>
      <c r="O25" s="19" t="s">
        <v>149</v>
      </c>
      <c r="P25" s="234" t="s">
        <v>146</v>
      </c>
      <c r="Q25" s="472"/>
      <c r="R25" s="345" t="s">
        <v>338</v>
      </c>
      <c r="S25" s="346" t="s">
        <v>56</v>
      </c>
      <c r="T25" s="129" t="s">
        <v>14</v>
      </c>
      <c r="U25" s="130"/>
      <c r="V25" s="123" t="s">
        <v>0</v>
      </c>
      <c r="W25" s="124">
        <v>2</v>
      </c>
    </row>
    <row r="26" spans="1:87" ht="25.35" customHeight="1">
      <c r="A26" s="94" t="s">
        <v>24</v>
      </c>
      <c r="B26" s="472"/>
      <c r="C26" s="19" t="s">
        <v>170</v>
      </c>
      <c r="D26" s="126" t="s">
        <v>38</v>
      </c>
      <c r="E26" s="472"/>
      <c r="F26" s="26" t="s">
        <v>171</v>
      </c>
      <c r="G26" s="115" t="s">
        <v>38</v>
      </c>
      <c r="H26" s="499"/>
      <c r="I26" s="47" t="s">
        <v>57</v>
      </c>
      <c r="J26" s="244" t="s">
        <v>146</v>
      </c>
      <c r="K26" s="472"/>
      <c r="L26" s="27"/>
      <c r="M26" s="118"/>
      <c r="N26" s="465"/>
      <c r="O26" s="19"/>
      <c r="P26" s="234"/>
      <c r="Q26" s="472"/>
      <c r="R26" s="182"/>
      <c r="S26" s="178"/>
      <c r="T26" s="121">
        <f>W24*5+W27*5</f>
        <v>26</v>
      </c>
      <c r="U26" s="122">
        <f>(T26*9)/T30</f>
        <v>0.34090909090909094</v>
      </c>
      <c r="V26" s="123" t="s">
        <v>1</v>
      </c>
      <c r="W26" s="124">
        <v>0</v>
      </c>
    </row>
    <row r="27" spans="1:87" ht="25.35" customHeight="1">
      <c r="A27" s="94" t="s">
        <v>25</v>
      </c>
      <c r="B27" s="472"/>
      <c r="C27" s="26" t="s">
        <v>151</v>
      </c>
      <c r="D27" s="115" t="s">
        <v>38</v>
      </c>
      <c r="E27" s="472"/>
      <c r="F27" s="19"/>
      <c r="G27" s="115"/>
      <c r="H27" s="499"/>
      <c r="I27" s="22"/>
      <c r="J27" s="294"/>
      <c r="K27" s="472"/>
      <c r="L27" s="27"/>
      <c r="M27" s="118"/>
      <c r="N27" s="465"/>
      <c r="O27" s="235"/>
      <c r="P27" s="118"/>
      <c r="Q27" s="472"/>
      <c r="R27" s="182"/>
      <c r="S27" s="178"/>
      <c r="T27" s="134" t="s">
        <v>15</v>
      </c>
      <c r="U27" s="130"/>
      <c r="V27" s="135" t="s">
        <v>16</v>
      </c>
      <c r="W27" s="136">
        <v>2.9</v>
      </c>
    </row>
    <row r="28" spans="1:87" ht="25.35" customHeight="1">
      <c r="A28" s="94" t="s">
        <v>26</v>
      </c>
      <c r="B28" s="472"/>
      <c r="C28" s="19" t="s">
        <v>172</v>
      </c>
      <c r="D28" s="115" t="s">
        <v>38</v>
      </c>
      <c r="E28" s="472"/>
      <c r="F28" s="19"/>
      <c r="G28" s="137"/>
      <c r="H28" s="499"/>
      <c r="J28" s="48"/>
      <c r="K28" s="472"/>
      <c r="L28" s="27"/>
      <c r="M28" s="21"/>
      <c r="N28" s="465"/>
      <c r="O28" s="235"/>
      <c r="P28" s="118"/>
      <c r="Q28" s="472"/>
      <c r="R28" s="19"/>
      <c r="S28" s="178"/>
      <c r="T28" s="121">
        <f>W23*15+W25*5+W26*15</f>
        <v>85</v>
      </c>
      <c r="U28" s="122">
        <f>(T28*4)/T30</f>
        <v>0.49533799533799533</v>
      </c>
      <c r="V28" s="123" t="s">
        <v>17</v>
      </c>
      <c r="W28" s="138">
        <f>W23*70+W24*75+W25*25+W26*60+W27*45</f>
        <v>703</v>
      </c>
    </row>
    <row r="29" spans="1:87" ht="25.35" customHeight="1">
      <c r="A29" s="94" t="s">
        <v>28</v>
      </c>
      <c r="B29" s="472"/>
      <c r="C29" s="139"/>
      <c r="D29" s="140"/>
      <c r="E29" s="472"/>
      <c r="F29" s="19"/>
      <c r="G29" s="137"/>
      <c r="H29" s="499"/>
      <c r="I29" s="295"/>
      <c r="J29" s="48"/>
      <c r="K29" s="472"/>
      <c r="L29" s="28"/>
      <c r="M29" s="21"/>
      <c r="N29" s="465"/>
      <c r="O29" s="235"/>
      <c r="P29" s="118"/>
      <c r="Q29" s="472"/>
      <c r="R29" s="19"/>
      <c r="S29" s="178"/>
      <c r="T29" s="129" t="s">
        <v>18</v>
      </c>
      <c r="U29" s="142"/>
      <c r="V29" s="143"/>
      <c r="W29" s="144"/>
    </row>
    <row r="30" spans="1:87" s="2" customFormat="1" ht="25.35" customHeight="1" thickBot="1">
      <c r="A30" s="95" t="s">
        <v>27</v>
      </c>
      <c r="B30" s="472"/>
      <c r="C30" s="32"/>
      <c r="D30" s="115"/>
      <c r="E30" s="472"/>
      <c r="F30" s="19"/>
      <c r="G30" s="140"/>
      <c r="H30" s="499"/>
      <c r="I30" s="32"/>
      <c r="J30" s="23"/>
      <c r="K30" s="472"/>
      <c r="L30" s="32"/>
      <c r="M30" s="23"/>
      <c r="N30" s="465"/>
      <c r="O30" s="236"/>
      <c r="P30" s="140"/>
      <c r="Q30" s="472"/>
      <c r="R30" s="19"/>
      <c r="S30" s="205"/>
      <c r="T30" s="147">
        <f>(T24*4)+(T26*9)+(T28*4)</f>
        <v>686.4</v>
      </c>
      <c r="U30" s="148"/>
      <c r="V30" s="143"/>
      <c r="W30" s="144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  <c r="BL30" s="1"/>
      <c r="BM30" s="1"/>
      <c r="BN30" s="1"/>
      <c r="BO30" s="1"/>
      <c r="BP30" s="1"/>
      <c r="BQ30" s="1"/>
      <c r="BR30" s="1"/>
      <c r="BS30" s="1"/>
      <c r="BT30" s="1"/>
      <c r="BU30" s="1"/>
      <c r="BV30" s="1"/>
      <c r="BW30" s="1"/>
      <c r="BX30" s="1"/>
      <c r="BY30" s="1"/>
      <c r="BZ30" s="1"/>
      <c r="CA30" s="1"/>
      <c r="CB30" s="1"/>
    </row>
    <row r="31" spans="1:87" ht="25.35" customHeight="1" thickBot="1">
      <c r="A31" s="96"/>
      <c r="B31" s="473"/>
      <c r="C31" s="43"/>
      <c r="D31" s="113"/>
      <c r="E31" s="473"/>
      <c r="F31" s="43"/>
      <c r="G31" s="149"/>
      <c r="H31" s="483"/>
      <c r="I31" s="40"/>
      <c r="J31" s="38"/>
      <c r="K31" s="473"/>
      <c r="L31" s="151"/>
      <c r="M31" s="152"/>
      <c r="N31" s="466"/>
      <c r="O31" s="237"/>
      <c r="P31" s="149"/>
      <c r="Q31" s="473"/>
      <c r="R31" s="43"/>
      <c r="S31" s="207"/>
      <c r="T31" s="157"/>
      <c r="U31" s="148"/>
      <c r="V31" s="158"/>
      <c r="W31" s="159"/>
    </row>
    <row r="32" spans="1:87" ht="25.35" customHeight="1">
      <c r="A32" s="160">
        <f>A23</f>
        <v>11</v>
      </c>
      <c r="B32" s="464" t="s">
        <v>103</v>
      </c>
      <c r="C32" s="218" t="s">
        <v>157</v>
      </c>
      <c r="D32" s="101">
        <v>80</v>
      </c>
      <c r="E32" s="471" t="s">
        <v>335</v>
      </c>
      <c r="F32" s="347" t="s">
        <v>336</v>
      </c>
      <c r="G32" s="320">
        <v>60</v>
      </c>
      <c r="H32" s="464" t="s">
        <v>62</v>
      </c>
      <c r="I32" s="161" t="s">
        <v>162</v>
      </c>
      <c r="J32" s="162">
        <v>30</v>
      </c>
      <c r="K32" s="464" t="s">
        <v>193</v>
      </c>
      <c r="L32" s="18" t="s">
        <v>220</v>
      </c>
      <c r="M32" s="101">
        <v>40</v>
      </c>
      <c r="N32" s="474" t="s">
        <v>173</v>
      </c>
      <c r="O32" s="161" t="s">
        <v>65</v>
      </c>
      <c r="P32" s="240">
        <v>110</v>
      </c>
      <c r="Q32" s="464" t="s">
        <v>194</v>
      </c>
      <c r="R32" s="107" t="s">
        <v>48</v>
      </c>
      <c r="S32" s="108">
        <v>10</v>
      </c>
      <c r="T32" s="164" t="s">
        <v>12</v>
      </c>
      <c r="U32" s="165"/>
      <c r="V32" s="13" t="s">
        <v>13</v>
      </c>
      <c r="W32" s="166">
        <v>5.4</v>
      </c>
    </row>
    <row r="33" spans="1:90" ht="25.35" customHeight="1">
      <c r="A33" s="167" t="s">
        <v>23</v>
      </c>
      <c r="B33" s="465"/>
      <c r="C33" s="32" t="s">
        <v>206</v>
      </c>
      <c r="D33" s="173">
        <v>20</v>
      </c>
      <c r="E33" s="472"/>
      <c r="F33" s="348" t="s">
        <v>50</v>
      </c>
      <c r="G33" s="349"/>
      <c r="H33" s="465"/>
      <c r="I33" s="19" t="s">
        <v>169</v>
      </c>
      <c r="J33" s="118">
        <v>5</v>
      </c>
      <c r="K33" s="465"/>
      <c r="L33" s="27" t="s">
        <v>150</v>
      </c>
      <c r="M33" s="118">
        <v>3</v>
      </c>
      <c r="N33" s="475"/>
      <c r="O33" s="19" t="s">
        <v>145</v>
      </c>
      <c r="P33" s="234" t="s">
        <v>146</v>
      </c>
      <c r="Q33" s="465"/>
      <c r="R33" s="168" t="s">
        <v>147</v>
      </c>
      <c r="S33" s="257"/>
      <c r="T33" s="175">
        <f>W32*2+W33*7+W34*1</f>
        <v>28.200000000000003</v>
      </c>
      <c r="U33" s="176">
        <f>(T33*4)/T39</f>
        <v>0.16281755196304853</v>
      </c>
      <c r="V33" s="14" t="s">
        <v>148</v>
      </c>
      <c r="W33" s="177">
        <v>2.2000000000000002</v>
      </c>
    </row>
    <row r="34" spans="1:90" ht="25.35" customHeight="1">
      <c r="A34" s="167">
        <f>A25+1</f>
        <v>20</v>
      </c>
      <c r="B34" s="465"/>
      <c r="C34" s="32"/>
      <c r="D34" s="173"/>
      <c r="E34" s="472"/>
      <c r="F34" s="330" t="s">
        <v>210</v>
      </c>
      <c r="G34" s="329">
        <v>20</v>
      </c>
      <c r="H34" s="465"/>
      <c r="I34" s="139" t="s">
        <v>143</v>
      </c>
      <c r="J34" s="140"/>
      <c r="K34" s="465"/>
      <c r="L34" s="34" t="s">
        <v>82</v>
      </c>
      <c r="M34" s="254">
        <v>3</v>
      </c>
      <c r="N34" s="475"/>
      <c r="O34" s="19" t="s">
        <v>163</v>
      </c>
      <c r="P34" s="244" t="s">
        <v>146</v>
      </c>
      <c r="Q34" s="465"/>
      <c r="R34" s="168" t="s">
        <v>49</v>
      </c>
      <c r="S34" s="257">
        <v>20</v>
      </c>
      <c r="T34" s="179" t="s">
        <v>14</v>
      </c>
      <c r="U34" s="180"/>
      <c r="V34" s="14" t="s">
        <v>0</v>
      </c>
      <c r="W34" s="177">
        <v>2</v>
      </c>
    </row>
    <row r="35" spans="1:90" ht="25.35" customHeight="1">
      <c r="A35" s="167" t="s">
        <v>24</v>
      </c>
      <c r="B35" s="465"/>
      <c r="C35" s="32"/>
      <c r="D35" s="173"/>
      <c r="E35" s="472"/>
      <c r="F35" s="336" t="s">
        <v>263</v>
      </c>
      <c r="G35" s="350" t="s">
        <v>38</v>
      </c>
      <c r="H35" s="465"/>
      <c r="I35" s="19" t="s">
        <v>81</v>
      </c>
      <c r="J35" s="173">
        <v>3</v>
      </c>
      <c r="K35" s="465"/>
      <c r="L35" s="27" t="s">
        <v>183</v>
      </c>
      <c r="M35" s="137"/>
      <c r="N35" s="475"/>
      <c r="O35" s="19"/>
      <c r="P35" s="244"/>
      <c r="Q35" s="465"/>
      <c r="R35" s="19"/>
      <c r="S35" s="276"/>
      <c r="T35" s="175">
        <f>W33*5+W36*5</f>
        <v>24</v>
      </c>
      <c r="U35" s="176">
        <f>(T35*9)/T39</f>
        <v>0.31177829099307164</v>
      </c>
      <c r="V35" s="14" t="s">
        <v>1</v>
      </c>
      <c r="W35" s="124">
        <v>0</v>
      </c>
    </row>
    <row r="36" spans="1:90" ht="25.35" customHeight="1">
      <c r="A36" s="167" t="s">
        <v>25</v>
      </c>
      <c r="B36" s="465"/>
      <c r="C36" s="32"/>
      <c r="D36" s="173"/>
      <c r="E36" s="472"/>
      <c r="F36" s="19"/>
      <c r="G36" s="140"/>
      <c r="H36" s="465"/>
      <c r="I36" s="34" t="s">
        <v>57</v>
      </c>
      <c r="J36" s="173" t="s">
        <v>56</v>
      </c>
      <c r="K36" s="465"/>
      <c r="L36" s="27"/>
      <c r="M36" s="118"/>
      <c r="N36" s="475"/>
      <c r="O36" s="32"/>
      <c r="P36" s="118"/>
      <c r="Q36" s="465"/>
      <c r="R36" s="19"/>
      <c r="S36" s="276"/>
      <c r="T36" s="184" t="s">
        <v>15</v>
      </c>
      <c r="U36" s="180"/>
      <c r="V36" s="15" t="s">
        <v>16</v>
      </c>
      <c r="W36" s="181">
        <v>2.6</v>
      </c>
    </row>
    <row r="37" spans="1:90" ht="25.35" customHeight="1">
      <c r="A37" s="167" t="s">
        <v>26</v>
      </c>
      <c r="B37" s="465"/>
      <c r="C37" s="32"/>
      <c r="D37" s="173"/>
      <c r="E37" s="472"/>
      <c r="F37" s="26"/>
      <c r="G37" s="115"/>
      <c r="H37" s="465"/>
      <c r="I37" s="19" t="s">
        <v>224</v>
      </c>
      <c r="J37" s="173">
        <v>8</v>
      </c>
      <c r="K37" s="465"/>
      <c r="L37" s="119"/>
      <c r="M37" s="169"/>
      <c r="N37" s="475"/>
      <c r="O37" s="32"/>
      <c r="P37" s="118"/>
      <c r="Q37" s="465"/>
      <c r="R37" s="277"/>
      <c r="S37" s="178"/>
      <c r="T37" s="175">
        <f>W32*15+W34*5+W35*15</f>
        <v>91</v>
      </c>
      <c r="U37" s="176">
        <f>(T37*4)/T39</f>
        <v>0.52540415704387999</v>
      </c>
      <c r="V37" s="14" t="s">
        <v>17</v>
      </c>
      <c r="W37" s="186">
        <f>W32*70+W33*75+W34*25+W35*60+W36*45</f>
        <v>710</v>
      </c>
    </row>
    <row r="38" spans="1:90" ht="25.35" customHeight="1">
      <c r="A38" s="167" t="s">
        <v>29</v>
      </c>
      <c r="B38" s="465"/>
      <c r="C38" s="52"/>
      <c r="D38" s="118"/>
      <c r="E38" s="472"/>
      <c r="F38" s="22"/>
      <c r="G38" s="115"/>
      <c r="H38" s="465"/>
      <c r="I38" s="171" t="s">
        <v>225</v>
      </c>
      <c r="J38" s="118"/>
      <c r="K38" s="465"/>
      <c r="L38" s="168"/>
      <c r="M38" s="131"/>
      <c r="N38" s="475"/>
      <c r="O38" s="32"/>
      <c r="P38" s="118"/>
      <c r="Q38" s="465"/>
      <c r="S38" s="278"/>
      <c r="T38" s="179" t="s">
        <v>18</v>
      </c>
      <c r="U38" s="187"/>
      <c r="V38" s="188"/>
      <c r="W38" s="189"/>
    </row>
    <row r="39" spans="1:90" s="2" customFormat="1" ht="25.35" customHeight="1" thickBot="1">
      <c r="A39" s="190" t="s">
        <v>27</v>
      </c>
      <c r="B39" s="465"/>
      <c r="C39" s="52"/>
      <c r="D39" s="140"/>
      <c r="E39" s="472"/>
      <c r="F39" s="19"/>
      <c r="G39" s="115"/>
      <c r="H39" s="465"/>
      <c r="I39" s="32" t="s">
        <v>226</v>
      </c>
      <c r="J39" s="118" t="s">
        <v>56</v>
      </c>
      <c r="K39" s="465"/>
      <c r="L39" s="27"/>
      <c r="M39" s="118"/>
      <c r="N39" s="465"/>
      <c r="O39" s="201"/>
      <c r="P39" s="140"/>
      <c r="Q39" s="465"/>
      <c r="R39" s="52"/>
      <c r="S39" s="276"/>
      <c r="T39" s="191">
        <f>(T33*4)+(T35*9)+(T37*4)</f>
        <v>692.8</v>
      </c>
      <c r="U39" s="192"/>
      <c r="V39" s="188"/>
      <c r="W39" s="189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  <c r="BL39" s="1"/>
      <c r="BM39" s="1"/>
      <c r="BN39" s="1"/>
      <c r="BO39" s="1"/>
      <c r="BP39" s="1"/>
      <c r="BQ39" s="1"/>
      <c r="BR39" s="1"/>
      <c r="BS39" s="1"/>
      <c r="BT39" s="1"/>
      <c r="BU39" s="1"/>
      <c r="BV39" s="1"/>
      <c r="BW39" s="1"/>
      <c r="BX39" s="1"/>
      <c r="BY39" s="1"/>
      <c r="BZ39" s="1"/>
      <c r="CA39" s="1"/>
      <c r="CB39" s="1"/>
      <c r="CC39" s="1"/>
      <c r="CD39" s="1"/>
      <c r="CE39" s="1"/>
      <c r="CF39" s="1"/>
      <c r="CG39" s="1"/>
      <c r="CH39" s="1"/>
    </row>
    <row r="40" spans="1:90" ht="25.35" customHeight="1" thickBot="1">
      <c r="A40" s="193"/>
      <c r="B40" s="470"/>
      <c r="C40" s="151"/>
      <c r="D40" s="149"/>
      <c r="E40" s="473"/>
      <c r="F40" s="43"/>
      <c r="G40" s="149"/>
      <c r="H40" s="466"/>
      <c r="I40" s="43"/>
      <c r="J40" s="149"/>
      <c r="K40" s="466"/>
      <c r="L40" s="43"/>
      <c r="M40" s="44"/>
      <c r="N40" s="466"/>
      <c r="O40" s="151"/>
      <c r="P40" s="149"/>
      <c r="Q40" s="466"/>
      <c r="R40" s="151"/>
      <c r="S40" s="279"/>
      <c r="T40" s="197"/>
      <c r="U40" s="198"/>
      <c r="V40" s="199"/>
      <c r="W40" s="200"/>
    </row>
    <row r="41" spans="1:90" ht="25.35" customHeight="1">
      <c r="A41" s="160">
        <f>A32</f>
        <v>11</v>
      </c>
      <c r="B41" s="461" t="s">
        <v>207</v>
      </c>
      <c r="C41" s="218" t="s">
        <v>179</v>
      </c>
      <c r="D41" s="101">
        <v>80</v>
      </c>
      <c r="E41" s="464" t="s">
        <v>261</v>
      </c>
      <c r="F41" s="18" t="s">
        <v>88</v>
      </c>
      <c r="G41" s="101">
        <v>100</v>
      </c>
      <c r="H41" s="464" t="s">
        <v>110</v>
      </c>
      <c r="I41" s="161" t="s">
        <v>227</v>
      </c>
      <c r="J41" s="162">
        <v>30</v>
      </c>
      <c r="K41" s="464" t="s">
        <v>195</v>
      </c>
      <c r="L41" s="25" t="s">
        <v>158</v>
      </c>
      <c r="M41" s="273">
        <v>15</v>
      </c>
      <c r="N41" s="467" t="s">
        <v>101</v>
      </c>
      <c r="O41" s="103" t="s">
        <v>181</v>
      </c>
      <c r="P41" s="104">
        <v>110</v>
      </c>
      <c r="Q41" s="505" t="s">
        <v>339</v>
      </c>
      <c r="R41" s="19" t="s">
        <v>141</v>
      </c>
      <c r="S41" s="163">
        <v>40</v>
      </c>
      <c r="T41" s="164" t="s">
        <v>12</v>
      </c>
      <c r="U41" s="165"/>
      <c r="V41" s="13" t="s">
        <v>13</v>
      </c>
      <c r="W41" s="166">
        <v>5.2</v>
      </c>
    </row>
    <row r="42" spans="1:90" ht="25.35" customHeight="1">
      <c r="A42" s="167" t="s">
        <v>23</v>
      </c>
      <c r="B42" s="462"/>
      <c r="C42" s="32" t="s">
        <v>208</v>
      </c>
      <c r="D42" s="173">
        <v>20</v>
      </c>
      <c r="E42" s="465"/>
      <c r="F42" s="171" t="s">
        <v>161</v>
      </c>
      <c r="G42" s="172"/>
      <c r="H42" s="465"/>
      <c r="I42" s="116" t="s">
        <v>150</v>
      </c>
      <c r="J42" s="173">
        <v>5</v>
      </c>
      <c r="K42" s="465"/>
      <c r="L42" s="32" t="s">
        <v>244</v>
      </c>
      <c r="M42" s="173">
        <v>15</v>
      </c>
      <c r="N42" s="468"/>
      <c r="O42" s="119" t="s">
        <v>145</v>
      </c>
      <c r="P42" s="120" t="s">
        <v>146</v>
      </c>
      <c r="Q42" s="506"/>
      <c r="R42" s="30" t="s">
        <v>144</v>
      </c>
      <c r="S42" s="174"/>
      <c r="T42" s="175">
        <f>W41*2+W42*7+W43*1</f>
        <v>27.800000000000004</v>
      </c>
      <c r="U42" s="176">
        <f>(T42*4)/T48</f>
        <v>0.1648139914035868</v>
      </c>
      <c r="V42" s="14" t="s">
        <v>148</v>
      </c>
      <c r="W42" s="177">
        <v>2.2000000000000002</v>
      </c>
    </row>
    <row r="43" spans="1:90" ht="25.35" customHeight="1">
      <c r="A43" s="167">
        <f>A34+1</f>
        <v>21</v>
      </c>
      <c r="B43" s="462"/>
      <c r="C43" s="32"/>
      <c r="D43" s="173"/>
      <c r="E43" s="465"/>
      <c r="F43" s="30" t="s">
        <v>163</v>
      </c>
      <c r="G43" s="173" t="s">
        <v>56</v>
      </c>
      <c r="H43" s="465"/>
      <c r="I43" s="34" t="s">
        <v>82</v>
      </c>
      <c r="J43" s="113">
        <v>3</v>
      </c>
      <c r="K43" s="465"/>
      <c r="L43" s="19" t="s">
        <v>81</v>
      </c>
      <c r="M43" s="173">
        <v>3</v>
      </c>
      <c r="N43" s="468"/>
      <c r="O43" s="119" t="s">
        <v>149</v>
      </c>
      <c r="P43" s="120" t="s">
        <v>146</v>
      </c>
      <c r="Q43" s="506"/>
      <c r="R43" s="345" t="s">
        <v>291</v>
      </c>
      <c r="S43" s="351">
        <v>10</v>
      </c>
      <c r="T43" s="179" t="s">
        <v>14</v>
      </c>
      <c r="U43" s="180"/>
      <c r="V43" s="14" t="s">
        <v>0</v>
      </c>
      <c r="W43" s="177">
        <v>2</v>
      </c>
    </row>
    <row r="44" spans="1:90" ht="25.35" customHeight="1">
      <c r="A44" s="167" t="s">
        <v>24</v>
      </c>
      <c r="B44" s="462"/>
      <c r="C44" s="32"/>
      <c r="D44" s="173"/>
      <c r="E44" s="465"/>
      <c r="F44" s="30" t="s">
        <v>262</v>
      </c>
      <c r="G44" s="173" t="s">
        <v>56</v>
      </c>
      <c r="H44" s="465"/>
      <c r="I44" s="19" t="s">
        <v>202</v>
      </c>
      <c r="J44" s="115">
        <v>10</v>
      </c>
      <c r="K44" s="465"/>
      <c r="L44" s="202"/>
      <c r="M44" s="113"/>
      <c r="N44" s="468"/>
      <c r="O44" s="119"/>
      <c r="P44" s="120"/>
      <c r="Q44" s="506"/>
      <c r="R44" s="330" t="s">
        <v>292</v>
      </c>
      <c r="S44" s="316"/>
      <c r="T44" s="175">
        <f>W42*5+W45*5</f>
        <v>23.5</v>
      </c>
      <c r="U44" s="176">
        <f>(T44*9)/T48</f>
        <v>0.3134726545131169</v>
      </c>
      <c r="V44" s="14" t="s">
        <v>1</v>
      </c>
      <c r="W44" s="124">
        <v>0</v>
      </c>
    </row>
    <row r="45" spans="1:90" ht="25.35" customHeight="1">
      <c r="A45" s="167" t="s">
        <v>25</v>
      </c>
      <c r="B45" s="462"/>
      <c r="C45" s="32"/>
      <c r="D45" s="173"/>
      <c r="E45" s="465"/>
      <c r="F45" s="30"/>
      <c r="G45" s="173"/>
      <c r="H45" s="465"/>
      <c r="I45" s="27" t="s">
        <v>151</v>
      </c>
      <c r="J45" s="118" t="s">
        <v>56</v>
      </c>
      <c r="K45" s="465"/>
      <c r="L45" s="116"/>
      <c r="M45" s="131"/>
      <c r="N45" s="468"/>
      <c r="O45" s="133"/>
      <c r="P45" s="131"/>
      <c r="Q45" s="506"/>
      <c r="R45" s="345" t="s">
        <v>234</v>
      </c>
      <c r="S45" s="352" t="s">
        <v>56</v>
      </c>
      <c r="T45" s="184" t="s">
        <v>15</v>
      </c>
      <c r="U45" s="180"/>
      <c r="V45" s="15" t="s">
        <v>16</v>
      </c>
      <c r="W45" s="181">
        <v>2.5</v>
      </c>
    </row>
    <row r="46" spans="1:90" ht="25.35" customHeight="1">
      <c r="A46" s="167" t="s">
        <v>26</v>
      </c>
      <c r="B46" s="462"/>
      <c r="C46" s="32"/>
      <c r="D46" s="173"/>
      <c r="E46" s="465"/>
      <c r="F46" s="26"/>
      <c r="G46" s="115"/>
      <c r="H46" s="465"/>
      <c r="I46" s="19"/>
      <c r="J46" s="280"/>
      <c r="K46" s="465"/>
      <c r="L46" s="27"/>
      <c r="M46" s="115"/>
      <c r="N46" s="468"/>
      <c r="O46" s="133"/>
      <c r="P46" s="131"/>
      <c r="Q46" s="506"/>
      <c r="R46" s="119"/>
      <c r="S46" s="132"/>
      <c r="T46" s="175">
        <f>W41*15+W43*5+W44*15</f>
        <v>88</v>
      </c>
      <c r="U46" s="176">
        <f>(T46*4)/T48</f>
        <v>0.52171335408329622</v>
      </c>
      <c r="V46" s="14" t="s">
        <v>17</v>
      </c>
      <c r="W46" s="186">
        <f>W41*70+W42*75+W43*25+W44*60+W45*45</f>
        <v>691.5</v>
      </c>
    </row>
    <row r="47" spans="1:90" ht="25.35" customHeight="1">
      <c r="A47" s="167" t="s">
        <v>30</v>
      </c>
      <c r="B47" s="462"/>
      <c r="C47" s="32"/>
      <c r="D47" s="118"/>
      <c r="E47" s="465"/>
      <c r="F47" s="19"/>
      <c r="G47" s="115"/>
      <c r="H47" s="465"/>
      <c r="I47" s="46"/>
      <c r="J47" s="254"/>
      <c r="K47" s="465"/>
      <c r="L47" s="27"/>
      <c r="M47" s="170"/>
      <c r="N47" s="468"/>
      <c r="O47" s="133"/>
      <c r="P47" s="131"/>
      <c r="Q47" s="506"/>
      <c r="R47" s="141"/>
      <c r="S47" s="132"/>
      <c r="T47" s="179" t="s">
        <v>18</v>
      </c>
      <c r="U47" s="187"/>
      <c r="V47" s="188"/>
      <c r="W47" s="189"/>
    </row>
    <row r="48" spans="1:90" s="2" customFormat="1" ht="25.35" customHeight="1" thickBot="1">
      <c r="A48" s="190" t="s">
        <v>27</v>
      </c>
      <c r="B48" s="462"/>
      <c r="C48" s="52"/>
      <c r="D48" s="220"/>
      <c r="E48" s="465"/>
      <c r="F48" s="19"/>
      <c r="G48" s="140"/>
      <c r="H48" s="465"/>
      <c r="I48" s="27"/>
      <c r="J48" s="118"/>
      <c r="K48" s="465"/>
      <c r="L48" s="19"/>
      <c r="M48" s="170"/>
      <c r="N48" s="468"/>
      <c r="O48" s="145"/>
      <c r="P48" s="146"/>
      <c r="Q48" s="506"/>
      <c r="R48" s="119"/>
      <c r="S48" s="258"/>
      <c r="T48" s="191">
        <f>(T42*4)+(T44*9)+(T46*4)</f>
        <v>674.7</v>
      </c>
      <c r="U48" s="192"/>
      <c r="V48" s="188"/>
      <c r="W48" s="189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1"/>
      <c r="AS48" s="1"/>
      <c r="AT48" s="1"/>
      <c r="AU48" s="1"/>
      <c r="AV48" s="1"/>
      <c r="AW48" s="1"/>
      <c r="AX48" s="1"/>
      <c r="AY48" s="1"/>
      <c r="AZ48" s="1"/>
      <c r="BA48" s="1"/>
      <c r="BB48" s="1"/>
      <c r="BC48" s="1"/>
      <c r="BD48" s="1"/>
      <c r="BE48" s="1"/>
      <c r="BF48" s="1"/>
      <c r="BG48" s="1"/>
      <c r="BH48" s="1"/>
      <c r="BI48" s="1"/>
      <c r="BJ48" s="1"/>
      <c r="BK48" s="1"/>
      <c r="BL48" s="1"/>
      <c r="BM48" s="1"/>
      <c r="BN48" s="1"/>
      <c r="BO48" s="1"/>
      <c r="BP48" s="1"/>
      <c r="BQ48" s="1"/>
      <c r="BR48" s="1"/>
      <c r="BS48" s="1"/>
      <c r="BT48" s="1"/>
      <c r="BU48" s="1"/>
      <c r="BV48" s="1"/>
      <c r="BW48" s="1"/>
      <c r="BX48" s="1"/>
      <c r="BY48" s="1"/>
      <c r="BZ48" s="1"/>
      <c r="CA48" s="1"/>
      <c r="CB48" s="1"/>
      <c r="CC48" s="1"/>
      <c r="CD48" s="1"/>
      <c r="CE48" s="1"/>
      <c r="CF48" s="1"/>
      <c r="CG48" s="1"/>
      <c r="CH48" s="1"/>
      <c r="CI48" s="1"/>
      <c r="CJ48" s="1"/>
      <c r="CK48" s="1"/>
      <c r="CL48" s="1"/>
    </row>
    <row r="49" spans="1:23" ht="25.35" customHeight="1" thickBot="1">
      <c r="A49" s="193"/>
      <c r="B49" s="463"/>
      <c r="C49" s="219"/>
      <c r="D49" s="221"/>
      <c r="E49" s="466"/>
      <c r="F49" s="43"/>
      <c r="G49" s="149"/>
      <c r="H49" s="466"/>
      <c r="I49" s="150"/>
      <c r="J49" s="149"/>
      <c r="K49" s="466"/>
      <c r="L49" s="19"/>
      <c r="M49" s="173"/>
      <c r="N49" s="469"/>
      <c r="O49" s="153"/>
      <c r="P49" s="154"/>
      <c r="Q49" s="507"/>
      <c r="R49" s="155"/>
      <c r="S49" s="156"/>
      <c r="T49" s="197"/>
      <c r="U49" s="198"/>
      <c r="V49" s="199"/>
      <c r="W49" s="200"/>
    </row>
    <row r="50" spans="1:23">
      <c r="U50" s="208"/>
    </row>
    <row r="51" spans="1:23">
      <c r="U51" s="208"/>
    </row>
    <row r="52" spans="1:23" ht="19.7" customHeight="1"/>
    <row r="54" spans="1:23">
      <c r="M54" s="3"/>
    </row>
    <row r="65525" spans="19:19">
      <c r="S65525" s="210"/>
    </row>
  </sheetData>
  <mergeCells count="50">
    <mergeCell ref="C3:D3"/>
    <mergeCell ref="E3:E4"/>
    <mergeCell ref="F3:G3"/>
    <mergeCell ref="H3:H4"/>
    <mergeCell ref="L3:M3"/>
    <mergeCell ref="N3:N4"/>
    <mergeCell ref="I3:J3"/>
    <mergeCell ref="K3:K4"/>
    <mergeCell ref="O3:P3"/>
    <mergeCell ref="Q3:Q4"/>
    <mergeCell ref="A1:S1"/>
    <mergeCell ref="T1:W2"/>
    <mergeCell ref="A2:O2"/>
    <mergeCell ref="P2:S2"/>
    <mergeCell ref="A3:A4"/>
    <mergeCell ref="B3:B4"/>
    <mergeCell ref="R3:S3"/>
    <mergeCell ref="T3:W3"/>
    <mergeCell ref="B5:B13"/>
    <mergeCell ref="E5:E13"/>
    <mergeCell ref="H5:H13"/>
    <mergeCell ref="K5:K13"/>
    <mergeCell ref="Q5:Q13"/>
    <mergeCell ref="N5:N10"/>
    <mergeCell ref="N11:N13"/>
    <mergeCell ref="B14:B22"/>
    <mergeCell ref="E14:E22"/>
    <mergeCell ref="H14:H22"/>
    <mergeCell ref="K14:K22"/>
    <mergeCell ref="Q14:Q22"/>
    <mergeCell ref="N14:N19"/>
    <mergeCell ref="N20:N22"/>
    <mergeCell ref="B23:B31"/>
    <mergeCell ref="E23:E31"/>
    <mergeCell ref="H23:H31"/>
    <mergeCell ref="K23:K31"/>
    <mergeCell ref="N23:N31"/>
    <mergeCell ref="Q23:Q31"/>
    <mergeCell ref="B32:B40"/>
    <mergeCell ref="E32:E40"/>
    <mergeCell ref="H32:H40"/>
    <mergeCell ref="K32:K40"/>
    <mergeCell ref="N32:N40"/>
    <mergeCell ref="Q32:Q40"/>
    <mergeCell ref="B41:B49"/>
    <mergeCell ref="E41:E49"/>
    <mergeCell ref="H41:H49"/>
    <mergeCell ref="K41:K49"/>
    <mergeCell ref="N41:N49"/>
    <mergeCell ref="Q41:Q49"/>
  </mergeCells>
  <phoneticPr fontId="1" type="noConversion"/>
  <printOptions horizontalCentered="1" verticalCentered="1"/>
  <pageMargins left="0.31496062992125984" right="0.15748031496062992" top="0.35433070866141736" bottom="0.35433070866141736" header="0.31496062992125984" footer="0.31496062992125984"/>
  <pageSetup paperSize="9" scale="61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L65525"/>
  <sheetViews>
    <sheetView view="pageBreakPreview" topLeftCell="A30" zoomScale="71" zoomScaleNormal="70" zoomScaleSheetLayoutView="71" workbookViewId="0">
      <selection activeCell="V38" sqref="V38"/>
    </sheetView>
  </sheetViews>
  <sheetFormatPr defaultColWidth="8.875" defaultRowHeight="19.5"/>
  <cols>
    <col min="1" max="1" width="6.875" style="3" customWidth="1"/>
    <col min="2" max="2" width="3.875" style="3" customWidth="1"/>
    <col min="3" max="3" width="12.875" style="1" customWidth="1"/>
    <col min="4" max="4" width="8.875" style="126" customWidth="1"/>
    <col min="5" max="5" width="3.875" style="3" customWidth="1"/>
    <col min="6" max="6" width="12.875" style="1" customWidth="1"/>
    <col min="7" max="7" width="8.875" style="126" customWidth="1"/>
    <col min="8" max="8" width="3.875" style="3" customWidth="1"/>
    <col min="9" max="9" width="12.875" style="1" customWidth="1"/>
    <col min="10" max="10" width="8.875" style="126" customWidth="1"/>
    <col min="11" max="11" width="3.625" style="3" customWidth="1"/>
    <col min="12" max="12" width="12.875" style="1" customWidth="1"/>
    <col min="13" max="13" width="8.875" style="126" customWidth="1"/>
    <col min="14" max="14" width="3.875" style="3" customWidth="1"/>
    <col min="15" max="15" width="12.875" style="1" customWidth="1"/>
    <col min="16" max="16" width="8.875" style="126" customWidth="1"/>
    <col min="17" max="17" width="3.875" style="3" customWidth="1"/>
    <col min="18" max="18" width="12.875" style="1" customWidth="1"/>
    <col min="19" max="19" width="8.875" style="126" customWidth="1"/>
    <col min="20" max="20" width="12.5" style="3" customWidth="1"/>
    <col min="21" max="21" width="8.875" style="209" customWidth="1"/>
    <col min="22" max="22" width="12.875" style="3" customWidth="1"/>
    <col min="23" max="23" width="7.875" style="3" customWidth="1"/>
    <col min="24" max="16384" width="8.875" style="1"/>
  </cols>
  <sheetData>
    <row r="1" spans="1:84" ht="45" customHeight="1">
      <c r="A1" s="484" t="s">
        <v>134</v>
      </c>
      <c r="B1" s="484"/>
      <c r="C1" s="484"/>
      <c r="D1" s="484"/>
      <c r="E1" s="484"/>
      <c r="F1" s="484"/>
      <c r="G1" s="484"/>
      <c r="H1" s="484"/>
      <c r="I1" s="484"/>
      <c r="J1" s="484"/>
      <c r="K1" s="484"/>
      <c r="L1" s="484"/>
      <c r="M1" s="484"/>
      <c r="N1" s="484"/>
      <c r="O1" s="484"/>
      <c r="P1" s="484"/>
      <c r="Q1" s="484"/>
      <c r="R1" s="484"/>
      <c r="S1" s="484"/>
      <c r="T1" s="485"/>
      <c r="U1" s="486"/>
      <c r="V1" s="486"/>
      <c r="W1" s="486"/>
    </row>
    <row r="2" spans="1:84" ht="46.5" thickBot="1">
      <c r="A2" s="488" t="s">
        <v>135</v>
      </c>
      <c r="B2" s="488"/>
      <c r="C2" s="488"/>
      <c r="D2" s="488"/>
      <c r="E2" s="488"/>
      <c r="F2" s="488"/>
      <c r="G2" s="488"/>
      <c r="H2" s="488"/>
      <c r="I2" s="488"/>
      <c r="J2" s="488"/>
      <c r="K2" s="488"/>
      <c r="L2" s="488"/>
      <c r="M2" s="488"/>
      <c r="N2" s="488"/>
      <c r="O2" s="488"/>
      <c r="P2" s="489" t="s">
        <v>80</v>
      </c>
      <c r="Q2" s="489"/>
      <c r="R2" s="489"/>
      <c r="S2" s="489"/>
      <c r="T2" s="487"/>
      <c r="U2" s="487"/>
      <c r="V2" s="487"/>
      <c r="W2" s="487"/>
    </row>
    <row r="3" spans="1:84" ht="40.35" customHeight="1" thickBot="1">
      <c r="A3" s="490" t="s">
        <v>2</v>
      </c>
      <c r="B3" s="482" t="s">
        <v>3</v>
      </c>
      <c r="C3" s="480" t="s">
        <v>4</v>
      </c>
      <c r="D3" s="481"/>
      <c r="E3" s="482" t="s">
        <v>5</v>
      </c>
      <c r="F3" s="480" t="s">
        <v>6</v>
      </c>
      <c r="G3" s="481"/>
      <c r="H3" s="482" t="s">
        <v>5</v>
      </c>
      <c r="I3" s="480" t="s">
        <v>7</v>
      </c>
      <c r="J3" s="481"/>
      <c r="K3" s="482" t="s">
        <v>5</v>
      </c>
      <c r="L3" s="480" t="s">
        <v>8</v>
      </c>
      <c r="M3" s="481"/>
      <c r="N3" s="482" t="s">
        <v>5</v>
      </c>
      <c r="O3" s="480" t="s">
        <v>19</v>
      </c>
      <c r="P3" s="481"/>
      <c r="Q3" s="482" t="s">
        <v>5</v>
      </c>
      <c r="R3" s="480" t="s">
        <v>9</v>
      </c>
      <c r="S3" s="492"/>
      <c r="T3" s="493" t="s">
        <v>136</v>
      </c>
      <c r="U3" s="494"/>
      <c r="V3" s="494"/>
      <c r="W3" s="495"/>
    </row>
    <row r="4" spans="1:84" ht="40.35" customHeight="1" thickBot="1">
      <c r="A4" s="491"/>
      <c r="B4" s="483"/>
      <c r="C4" s="16" t="s">
        <v>10</v>
      </c>
      <c r="D4" s="17" t="s">
        <v>20</v>
      </c>
      <c r="E4" s="483"/>
      <c r="F4" s="16" t="s">
        <v>10</v>
      </c>
      <c r="G4" s="17" t="s">
        <v>20</v>
      </c>
      <c r="H4" s="483"/>
      <c r="I4" s="12" t="s">
        <v>10</v>
      </c>
      <c r="J4" s="11" t="s">
        <v>20</v>
      </c>
      <c r="K4" s="483"/>
      <c r="L4" s="12" t="s">
        <v>10</v>
      </c>
      <c r="M4" s="11" t="s">
        <v>20</v>
      </c>
      <c r="N4" s="483"/>
      <c r="O4" s="10" t="s">
        <v>10</v>
      </c>
      <c r="P4" s="11" t="s">
        <v>20</v>
      </c>
      <c r="Q4" s="483"/>
      <c r="R4" s="12" t="s">
        <v>10</v>
      </c>
      <c r="S4" s="89" t="s">
        <v>20</v>
      </c>
      <c r="T4" s="90" t="s">
        <v>137</v>
      </c>
      <c r="U4" s="91" t="s">
        <v>138</v>
      </c>
      <c r="V4" s="92" t="s">
        <v>139</v>
      </c>
      <c r="W4" s="91" t="s">
        <v>11</v>
      </c>
    </row>
    <row r="5" spans="1:84" ht="25.35" customHeight="1">
      <c r="A5" s="93">
        <v>11</v>
      </c>
      <c r="B5" s="464" t="s">
        <v>21</v>
      </c>
      <c r="C5" s="218" t="s">
        <v>157</v>
      </c>
      <c r="D5" s="101">
        <v>100</v>
      </c>
      <c r="E5" s="464" t="s">
        <v>242</v>
      </c>
      <c r="F5" s="317" t="s">
        <v>140</v>
      </c>
      <c r="G5" s="318">
        <v>55</v>
      </c>
      <c r="H5" s="464" t="s">
        <v>127</v>
      </c>
      <c r="I5" s="319" t="s">
        <v>35</v>
      </c>
      <c r="J5" s="320">
        <v>40</v>
      </c>
      <c r="K5" s="464" t="s">
        <v>70</v>
      </c>
      <c r="L5" s="18" t="s">
        <v>180</v>
      </c>
      <c r="M5" s="101">
        <v>30</v>
      </c>
      <c r="N5" s="464" t="s">
        <v>106</v>
      </c>
      <c r="O5" s="18" t="s">
        <v>142</v>
      </c>
      <c r="P5" s="101">
        <v>110</v>
      </c>
      <c r="Q5" s="468" t="s">
        <v>196</v>
      </c>
      <c r="R5" s="283" t="s">
        <v>48</v>
      </c>
      <c r="S5" s="284">
        <v>10</v>
      </c>
      <c r="T5" s="109" t="s">
        <v>12</v>
      </c>
      <c r="U5" s="110"/>
      <c r="V5" s="111" t="s">
        <v>13</v>
      </c>
      <c r="W5" s="112">
        <v>5</v>
      </c>
    </row>
    <row r="6" spans="1:84" ht="25.35" customHeight="1">
      <c r="A6" s="94" t="s">
        <v>23</v>
      </c>
      <c r="B6" s="465"/>
      <c r="C6" s="32"/>
      <c r="D6" s="173"/>
      <c r="E6" s="465"/>
      <c r="F6" s="19" t="s">
        <v>169</v>
      </c>
      <c r="G6" s="118">
        <v>10</v>
      </c>
      <c r="H6" s="465"/>
      <c r="I6" s="20" t="s">
        <v>55</v>
      </c>
      <c r="J6" s="228"/>
      <c r="K6" s="465"/>
      <c r="L6" s="19" t="s">
        <v>81</v>
      </c>
      <c r="M6" s="170">
        <v>5</v>
      </c>
      <c r="N6" s="477"/>
      <c r="O6" s="19" t="s">
        <v>145</v>
      </c>
      <c r="P6" s="234" t="s">
        <v>146</v>
      </c>
      <c r="Q6" s="468"/>
      <c r="R6" s="285" t="s">
        <v>147</v>
      </c>
      <c r="S6" s="128"/>
      <c r="T6" s="121">
        <f>W5*2+W6*7+W7*1</f>
        <v>27.999999999999996</v>
      </c>
      <c r="U6" s="122">
        <f>(T6*4)/T12</f>
        <v>0.15426997245179061</v>
      </c>
      <c r="V6" s="123" t="s">
        <v>148</v>
      </c>
      <c r="W6" s="124">
        <v>2.2999999999999998</v>
      </c>
    </row>
    <row r="7" spans="1:84" ht="25.35" customHeight="1">
      <c r="A7" s="94">
        <v>24</v>
      </c>
      <c r="B7" s="465"/>
      <c r="C7" s="32"/>
      <c r="D7" s="173"/>
      <c r="E7" s="465"/>
      <c r="F7" s="32" t="s">
        <v>143</v>
      </c>
      <c r="G7" s="140"/>
      <c r="H7" s="465"/>
      <c r="I7" s="1" t="s">
        <v>39</v>
      </c>
      <c r="J7" s="299">
        <v>3</v>
      </c>
      <c r="K7" s="465"/>
      <c r="L7" s="27" t="s">
        <v>82</v>
      </c>
      <c r="M7" s="118">
        <v>3</v>
      </c>
      <c r="N7" s="477"/>
      <c r="O7" s="19" t="s">
        <v>149</v>
      </c>
      <c r="P7" s="234" t="s">
        <v>146</v>
      </c>
      <c r="Q7" s="468"/>
      <c r="R7" s="285" t="s">
        <v>150</v>
      </c>
      <c r="S7" s="132">
        <v>3</v>
      </c>
      <c r="T7" s="129" t="s">
        <v>14</v>
      </c>
      <c r="U7" s="130"/>
      <c r="V7" s="123" t="s">
        <v>0</v>
      </c>
      <c r="W7" s="211">
        <v>1.9</v>
      </c>
    </row>
    <row r="8" spans="1:84" ht="25.35" customHeight="1">
      <c r="A8" s="94" t="s">
        <v>24</v>
      </c>
      <c r="B8" s="465"/>
      <c r="C8" s="32"/>
      <c r="D8" s="173"/>
      <c r="E8" s="465"/>
      <c r="F8" s="32"/>
      <c r="G8" s="140"/>
      <c r="H8" s="465"/>
      <c r="I8" s="37" t="s">
        <v>210</v>
      </c>
      <c r="J8" s="226">
        <v>15</v>
      </c>
      <c r="K8" s="465"/>
      <c r="L8" s="230" t="s">
        <v>36</v>
      </c>
      <c r="M8" s="231">
        <v>3</v>
      </c>
      <c r="N8" s="477"/>
      <c r="O8" s="19"/>
      <c r="P8" s="234"/>
      <c r="Q8" s="468"/>
      <c r="R8" s="116" t="s">
        <v>85</v>
      </c>
      <c r="S8" s="257">
        <v>10</v>
      </c>
      <c r="T8" s="121">
        <f>W6*5+W9*5</f>
        <v>24</v>
      </c>
      <c r="U8" s="122">
        <f>(T8*9)/T12</f>
        <v>0.2975206611570248</v>
      </c>
      <c r="V8" s="123" t="s">
        <v>1</v>
      </c>
      <c r="W8" s="124">
        <v>1</v>
      </c>
    </row>
    <row r="9" spans="1:84" ht="25.35" customHeight="1">
      <c r="A9" s="94" t="s">
        <v>152</v>
      </c>
      <c r="B9" s="465"/>
      <c r="C9" s="32"/>
      <c r="D9" s="173"/>
      <c r="E9" s="465"/>
      <c r="F9" s="19"/>
      <c r="G9" s="173"/>
      <c r="H9" s="465"/>
      <c r="I9" s="19"/>
      <c r="J9" s="228"/>
      <c r="K9" s="465"/>
      <c r="L9" s="26" t="s">
        <v>213</v>
      </c>
      <c r="M9" s="231"/>
      <c r="N9" s="477"/>
      <c r="O9" s="235"/>
      <c r="P9" s="118"/>
      <c r="Q9" s="468"/>
      <c r="R9" s="285" t="s">
        <v>40</v>
      </c>
      <c r="S9" s="132">
        <v>3</v>
      </c>
      <c r="T9" s="134" t="s">
        <v>15</v>
      </c>
      <c r="U9" s="130"/>
      <c r="V9" s="135" t="s">
        <v>16</v>
      </c>
      <c r="W9" s="136">
        <v>2.5</v>
      </c>
    </row>
    <row r="10" spans="1:84" ht="25.35" customHeight="1">
      <c r="A10" s="94" t="s">
        <v>26</v>
      </c>
      <c r="B10" s="465"/>
      <c r="C10" s="32"/>
      <c r="D10" s="173"/>
      <c r="E10" s="465"/>
      <c r="F10" s="36"/>
      <c r="G10" s="228"/>
      <c r="H10" s="465"/>
      <c r="I10" s="19"/>
      <c r="J10" s="228"/>
      <c r="K10" s="465"/>
      <c r="L10" s="27"/>
      <c r="M10" s="115"/>
      <c r="N10" s="477"/>
      <c r="O10" s="236"/>
      <c r="P10" s="140"/>
      <c r="Q10" s="468"/>
      <c r="R10" s="116" t="s">
        <v>153</v>
      </c>
      <c r="S10" s="257">
        <v>3</v>
      </c>
      <c r="T10" s="121">
        <f>W5*15+W7*5+W8*15</f>
        <v>99.5</v>
      </c>
      <c r="U10" s="122">
        <f>(T10*4)/T12</f>
        <v>0.54820936639118456</v>
      </c>
      <c r="V10" s="123" t="s">
        <v>17</v>
      </c>
      <c r="W10" s="138">
        <f>W5*70+W6*75+W7*25+W8*60+W9*45</f>
        <v>742.5</v>
      </c>
    </row>
    <row r="11" spans="1:84" ht="25.35" customHeight="1">
      <c r="A11" s="94" t="s">
        <v>154</v>
      </c>
      <c r="B11" s="465"/>
      <c r="C11" s="32"/>
      <c r="D11" s="118"/>
      <c r="E11" s="465"/>
      <c r="F11" s="36"/>
      <c r="G11" s="21"/>
      <c r="H11" s="465"/>
      <c r="I11" s="36"/>
      <c r="J11" s="228"/>
      <c r="K11" s="465"/>
      <c r="L11" s="27"/>
      <c r="M11" s="170"/>
      <c r="N11" s="478" t="s">
        <v>296</v>
      </c>
      <c r="O11" s="307" t="s">
        <v>296</v>
      </c>
      <c r="P11" s="146" t="s">
        <v>297</v>
      </c>
      <c r="Q11" s="468"/>
      <c r="R11" s="116" t="s">
        <v>155</v>
      </c>
      <c r="S11" s="257" t="s">
        <v>56</v>
      </c>
      <c r="T11" s="129" t="s">
        <v>18</v>
      </c>
      <c r="U11" s="142"/>
      <c r="V11" s="143"/>
      <c r="W11" s="144"/>
    </row>
    <row r="12" spans="1:84" s="2" customFormat="1" ht="25.35" customHeight="1" thickBot="1">
      <c r="A12" s="95" t="s">
        <v>27</v>
      </c>
      <c r="B12" s="465"/>
      <c r="C12" s="201"/>
      <c r="D12" s="140"/>
      <c r="E12" s="465"/>
      <c r="F12" s="36"/>
      <c r="G12" s="23"/>
      <c r="H12" s="465"/>
      <c r="I12" s="36"/>
      <c r="J12" s="23"/>
      <c r="K12" s="465"/>
      <c r="L12" s="19"/>
      <c r="M12" s="170"/>
      <c r="N12" s="477"/>
      <c r="O12" s="236"/>
      <c r="P12" s="140"/>
      <c r="Q12" s="468"/>
      <c r="R12" s="202" t="s">
        <v>87</v>
      </c>
      <c r="S12" s="257" t="s">
        <v>56</v>
      </c>
      <c r="T12" s="147">
        <f>(T6*4)+(T8*9)+(T10*4)</f>
        <v>726</v>
      </c>
      <c r="U12" s="148"/>
      <c r="V12" s="143"/>
      <c r="W12" s="144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/>
      <c r="BV12" s="1"/>
      <c r="BW12" s="1"/>
      <c r="BX12" s="1"/>
      <c r="BY12" s="1"/>
      <c r="BZ12" s="1"/>
      <c r="CA12" s="1"/>
      <c r="CB12" s="1"/>
      <c r="CC12" s="1"/>
      <c r="CD12" s="1"/>
      <c r="CE12" s="1"/>
      <c r="CF12" s="1"/>
    </row>
    <row r="13" spans="1:84" ht="25.35" customHeight="1" thickBot="1">
      <c r="A13" s="96"/>
      <c r="B13" s="470"/>
      <c r="C13" s="151"/>
      <c r="D13" s="149"/>
      <c r="E13" s="479"/>
      <c r="F13" s="43"/>
      <c r="G13" s="44"/>
      <c r="H13" s="466"/>
      <c r="I13" s="43"/>
      <c r="J13" s="44"/>
      <c r="K13" s="466"/>
      <c r="L13" s="19"/>
      <c r="M13" s="173"/>
      <c r="N13" s="479"/>
      <c r="O13" s="237"/>
      <c r="P13" s="149"/>
      <c r="Q13" s="469"/>
      <c r="R13" s="286"/>
      <c r="S13" s="287"/>
      <c r="T13" s="212"/>
      <c r="U13" s="213"/>
      <c r="V13" s="214"/>
      <c r="W13" s="215"/>
    </row>
    <row r="14" spans="1:84" ht="25.35" customHeight="1">
      <c r="A14" s="93">
        <f>A5</f>
        <v>11</v>
      </c>
      <c r="B14" s="464" t="s">
        <v>156</v>
      </c>
      <c r="C14" s="218" t="s">
        <v>157</v>
      </c>
      <c r="D14" s="101">
        <v>80</v>
      </c>
      <c r="E14" s="471" t="s">
        <v>340</v>
      </c>
      <c r="F14" s="332" t="s">
        <v>341</v>
      </c>
      <c r="G14" s="333">
        <v>65</v>
      </c>
      <c r="H14" s="464" t="s">
        <v>197</v>
      </c>
      <c r="I14" s="25" t="s">
        <v>162</v>
      </c>
      <c r="J14" s="273">
        <v>40</v>
      </c>
      <c r="K14" s="464" t="s">
        <v>198</v>
      </c>
      <c r="L14" s="18" t="s">
        <v>237</v>
      </c>
      <c r="M14" s="101">
        <v>35</v>
      </c>
      <c r="N14" s="467" t="s">
        <v>159</v>
      </c>
      <c r="O14" s="103" t="s">
        <v>65</v>
      </c>
      <c r="P14" s="104">
        <v>110</v>
      </c>
      <c r="Q14" s="467" t="s">
        <v>256</v>
      </c>
      <c r="R14" s="19" t="s">
        <v>232</v>
      </c>
      <c r="S14" s="178">
        <v>20</v>
      </c>
      <c r="T14" s="109" t="s">
        <v>12</v>
      </c>
      <c r="U14" s="110"/>
      <c r="V14" s="111" t="s">
        <v>13</v>
      </c>
      <c r="W14" s="112">
        <v>5.4</v>
      </c>
    </row>
    <row r="15" spans="1:84" ht="25.35" customHeight="1">
      <c r="A15" s="94" t="s">
        <v>23</v>
      </c>
      <c r="B15" s="465"/>
      <c r="C15" s="32" t="s">
        <v>160</v>
      </c>
      <c r="D15" s="173">
        <v>20</v>
      </c>
      <c r="E15" s="472"/>
      <c r="F15" s="334" t="s">
        <v>50</v>
      </c>
      <c r="G15" s="335"/>
      <c r="H15" s="465"/>
      <c r="I15" s="32" t="s">
        <v>81</v>
      </c>
      <c r="J15" s="173">
        <v>3</v>
      </c>
      <c r="K15" s="465"/>
      <c r="L15" s="19" t="s">
        <v>81</v>
      </c>
      <c r="M15" s="173">
        <v>3</v>
      </c>
      <c r="N15" s="468"/>
      <c r="O15" s="119" t="s">
        <v>145</v>
      </c>
      <c r="P15" s="120" t="s">
        <v>146</v>
      </c>
      <c r="Q15" s="468"/>
      <c r="R15" s="20" t="s">
        <v>183</v>
      </c>
      <c r="S15" s="178"/>
      <c r="T15" s="216">
        <f>W14*2+W15*7+W16*1</f>
        <v>28.1</v>
      </c>
      <c r="U15" s="122">
        <f>(T15*4)/T21</f>
        <v>0.16495450542999707</v>
      </c>
      <c r="V15" s="123" t="s">
        <v>148</v>
      </c>
      <c r="W15" s="124">
        <v>2.2000000000000002</v>
      </c>
    </row>
    <row r="16" spans="1:84" ht="25.35" customHeight="1">
      <c r="A16" s="94">
        <f>A7+1</f>
        <v>25</v>
      </c>
      <c r="B16" s="465"/>
      <c r="C16" s="32"/>
      <c r="D16" s="173"/>
      <c r="E16" s="472"/>
      <c r="F16" s="336" t="s">
        <v>43</v>
      </c>
      <c r="G16" s="335">
        <v>15</v>
      </c>
      <c r="H16" s="465"/>
      <c r="I16" s="19" t="s">
        <v>164</v>
      </c>
      <c r="J16" s="125" t="s">
        <v>56</v>
      </c>
      <c r="K16" s="465"/>
      <c r="L16" s="32" t="s">
        <v>219</v>
      </c>
      <c r="M16" s="118" t="s">
        <v>56</v>
      </c>
      <c r="N16" s="468"/>
      <c r="O16" s="119" t="s">
        <v>149</v>
      </c>
      <c r="P16" s="120" t="s">
        <v>146</v>
      </c>
      <c r="Q16" s="468"/>
      <c r="R16" s="27" t="s">
        <v>234</v>
      </c>
      <c r="S16" s="263" t="s">
        <v>56</v>
      </c>
      <c r="T16" s="217" t="s">
        <v>14</v>
      </c>
      <c r="U16" s="130"/>
      <c r="V16" s="123" t="s">
        <v>0</v>
      </c>
      <c r="W16" s="211">
        <v>1.9</v>
      </c>
    </row>
    <row r="17" spans="1:87" ht="25.35" customHeight="1">
      <c r="A17" s="94" t="s">
        <v>24</v>
      </c>
      <c r="B17" s="465"/>
      <c r="C17" s="32"/>
      <c r="D17" s="173"/>
      <c r="E17" s="472"/>
      <c r="F17" s="336" t="s">
        <v>342</v>
      </c>
      <c r="G17" s="335">
        <v>5</v>
      </c>
      <c r="H17" s="465"/>
      <c r="I17" s="19" t="s">
        <v>224</v>
      </c>
      <c r="J17" s="173">
        <v>8</v>
      </c>
      <c r="K17" s="465"/>
      <c r="L17" s="32"/>
      <c r="M17" s="118"/>
      <c r="N17" s="468"/>
      <c r="O17" s="119"/>
      <c r="P17" s="120"/>
      <c r="Q17" s="468"/>
      <c r="R17" s="27" t="s">
        <v>233</v>
      </c>
      <c r="S17" s="118" t="s">
        <v>56</v>
      </c>
      <c r="T17" s="121">
        <f>W15*5+W18*5</f>
        <v>23</v>
      </c>
      <c r="U17" s="122">
        <f>(T17*9)/T21</f>
        <v>0.30378632227766367</v>
      </c>
      <c r="V17" s="123" t="s">
        <v>1</v>
      </c>
      <c r="W17" s="124">
        <v>0</v>
      </c>
    </row>
    <row r="18" spans="1:87" ht="25.35" customHeight="1">
      <c r="A18" s="94" t="s">
        <v>25</v>
      </c>
      <c r="B18" s="465"/>
      <c r="C18" s="32"/>
      <c r="D18" s="173"/>
      <c r="E18" s="472"/>
      <c r="F18" s="336" t="s">
        <v>81</v>
      </c>
      <c r="G18" s="335">
        <v>3</v>
      </c>
      <c r="H18" s="465"/>
      <c r="I18" s="171" t="s">
        <v>225</v>
      </c>
      <c r="J18" s="118"/>
      <c r="K18" s="465"/>
      <c r="L18" s="182"/>
      <c r="M18" s="118"/>
      <c r="N18" s="468"/>
      <c r="O18" s="133"/>
      <c r="P18" s="131"/>
      <c r="Q18" s="468"/>
      <c r="R18" s="27"/>
      <c r="S18" s="263"/>
      <c r="T18" s="134" t="s">
        <v>15</v>
      </c>
      <c r="U18" s="130"/>
      <c r="V18" s="135" t="s">
        <v>16</v>
      </c>
      <c r="W18" s="136">
        <v>2.4</v>
      </c>
    </row>
    <row r="19" spans="1:87" ht="25.35" customHeight="1">
      <c r="A19" s="94" t="s">
        <v>26</v>
      </c>
      <c r="B19" s="465"/>
      <c r="C19" s="32"/>
      <c r="D19" s="173"/>
      <c r="E19" s="472"/>
      <c r="F19" s="22"/>
      <c r="G19" s="324"/>
      <c r="H19" s="465"/>
      <c r="I19" s="22"/>
      <c r="J19" s="115"/>
      <c r="K19" s="465"/>
      <c r="L19" s="32"/>
      <c r="M19" s="118"/>
      <c r="N19" s="468"/>
      <c r="O19" s="133"/>
      <c r="P19" s="131"/>
      <c r="Q19" s="468"/>
      <c r="R19" s="27"/>
      <c r="S19" s="118"/>
      <c r="T19" s="121">
        <f>W14*15+W16*5+W17*15</f>
        <v>90.5</v>
      </c>
      <c r="U19" s="122">
        <f>(T19*4)/T21</f>
        <v>0.53125917229233932</v>
      </c>
      <c r="V19" s="123" t="s">
        <v>17</v>
      </c>
      <c r="W19" s="138">
        <f>W14*70+W15*75+W16*25+W17*60+W18*45</f>
        <v>698.5</v>
      </c>
    </row>
    <row r="20" spans="1:87" ht="25.35" customHeight="1">
      <c r="A20" s="94" t="s">
        <v>165</v>
      </c>
      <c r="B20" s="465"/>
      <c r="C20" s="32"/>
      <c r="D20" s="118"/>
      <c r="E20" s="472"/>
      <c r="F20" s="40"/>
      <c r="G20" s="325"/>
      <c r="H20" s="465"/>
      <c r="I20" s="46"/>
      <c r="J20" s="254"/>
      <c r="K20" s="465"/>
      <c r="L20" s="32"/>
      <c r="M20" s="118"/>
      <c r="N20" s="468"/>
      <c r="O20" s="133"/>
      <c r="P20" s="131"/>
      <c r="Q20" s="468"/>
      <c r="R20" s="141"/>
      <c r="S20" s="132"/>
      <c r="T20" s="129" t="s">
        <v>18</v>
      </c>
      <c r="U20" s="142"/>
      <c r="V20" s="143"/>
      <c r="W20" s="144"/>
    </row>
    <row r="21" spans="1:87" s="2" customFormat="1" ht="25.35" customHeight="1" thickBot="1">
      <c r="A21" s="95" t="s">
        <v>27</v>
      </c>
      <c r="B21" s="465"/>
      <c r="C21" s="201"/>
      <c r="D21" s="140"/>
      <c r="E21" s="472"/>
      <c r="F21" s="326"/>
      <c r="G21" s="23"/>
      <c r="H21" s="465"/>
      <c r="I21" s="27"/>
      <c r="J21" s="118"/>
      <c r="K21" s="465"/>
      <c r="L21" s="19"/>
      <c r="M21" s="140"/>
      <c r="N21" s="468"/>
      <c r="O21" s="145"/>
      <c r="P21" s="146"/>
      <c r="Q21" s="468"/>
      <c r="R21" s="119"/>
      <c r="S21" s="132"/>
      <c r="T21" s="147">
        <f>(T15*4)+(T17*9)+(T19*4)</f>
        <v>681.4</v>
      </c>
      <c r="U21" s="148"/>
      <c r="V21" s="143"/>
      <c r="W21" s="144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  <c r="BL21" s="1"/>
      <c r="BM21" s="1"/>
      <c r="BN21" s="1"/>
      <c r="BO21" s="1"/>
      <c r="BP21" s="1"/>
      <c r="BQ21" s="1"/>
      <c r="BR21" s="1"/>
      <c r="BS21" s="1"/>
      <c r="BT21" s="1"/>
      <c r="BU21" s="1"/>
      <c r="BV21" s="1"/>
      <c r="BW21" s="1"/>
      <c r="BX21" s="1"/>
      <c r="BY21" s="1"/>
      <c r="BZ21" s="1"/>
      <c r="CA21" s="1"/>
      <c r="CB21" s="1"/>
      <c r="CC21" s="1"/>
      <c r="CD21" s="1"/>
      <c r="CE21" s="1"/>
      <c r="CF21" s="1"/>
      <c r="CG21" s="1"/>
      <c r="CH21" s="1"/>
      <c r="CI21" s="1"/>
    </row>
    <row r="22" spans="1:87" ht="25.35" customHeight="1" thickBot="1">
      <c r="A22" s="96"/>
      <c r="B22" s="470"/>
      <c r="C22" s="219"/>
      <c r="D22" s="149"/>
      <c r="E22" s="473"/>
      <c r="F22" s="52"/>
      <c r="G22" s="44"/>
      <c r="H22" s="466"/>
      <c r="I22" s="150"/>
      <c r="J22" s="149"/>
      <c r="K22" s="466"/>
      <c r="L22" s="43"/>
      <c r="M22" s="149"/>
      <c r="N22" s="469"/>
      <c r="O22" s="153"/>
      <c r="P22" s="154"/>
      <c r="Q22" s="469"/>
      <c r="R22" s="155"/>
      <c r="S22" s="156"/>
      <c r="T22" s="97"/>
      <c r="U22" s="98"/>
      <c r="V22" s="99"/>
      <c r="W22" s="100"/>
    </row>
    <row r="23" spans="1:87" ht="25.35" customHeight="1">
      <c r="A23" s="93">
        <f>A5</f>
        <v>11</v>
      </c>
      <c r="B23" s="471" t="s">
        <v>122</v>
      </c>
      <c r="C23" s="18" t="s">
        <v>205</v>
      </c>
      <c r="D23" s="101">
        <v>220</v>
      </c>
      <c r="E23" s="464" t="s">
        <v>269</v>
      </c>
      <c r="F23" s="267" t="s">
        <v>166</v>
      </c>
      <c r="G23" s="300">
        <v>100</v>
      </c>
      <c r="H23" s="464" t="s">
        <v>200</v>
      </c>
      <c r="I23" s="18" t="s">
        <v>83</v>
      </c>
      <c r="J23" s="101">
        <v>30</v>
      </c>
      <c r="K23" s="464" t="s">
        <v>285</v>
      </c>
      <c r="L23" s="267" t="s">
        <v>286</v>
      </c>
      <c r="M23" s="268">
        <v>30</v>
      </c>
      <c r="N23" s="467" t="s">
        <v>101</v>
      </c>
      <c r="O23" s="103" t="s">
        <v>181</v>
      </c>
      <c r="P23" s="104">
        <v>110</v>
      </c>
      <c r="Q23" s="464" t="s">
        <v>123</v>
      </c>
      <c r="R23" s="19" t="s">
        <v>45</v>
      </c>
      <c r="S23" s="163">
        <v>5</v>
      </c>
      <c r="T23" s="109" t="s">
        <v>12</v>
      </c>
      <c r="U23" s="110"/>
      <c r="V23" s="111" t="s">
        <v>13</v>
      </c>
      <c r="W23" s="112">
        <v>5.2</v>
      </c>
    </row>
    <row r="24" spans="1:87" ht="25.35" customHeight="1">
      <c r="A24" s="94" t="s">
        <v>23</v>
      </c>
      <c r="B24" s="472"/>
      <c r="C24" s="328" t="s">
        <v>343</v>
      </c>
      <c r="D24" s="329">
        <v>5</v>
      </c>
      <c r="E24" s="465"/>
      <c r="F24" s="41" t="s">
        <v>34</v>
      </c>
      <c r="G24" s="301"/>
      <c r="H24" s="465"/>
      <c r="I24" s="27" t="s">
        <v>150</v>
      </c>
      <c r="J24" s="137">
        <v>3</v>
      </c>
      <c r="K24" s="465"/>
      <c r="L24" s="119"/>
      <c r="M24" s="131"/>
      <c r="N24" s="468"/>
      <c r="O24" s="119" t="s">
        <v>145</v>
      </c>
      <c r="P24" s="120" t="s">
        <v>146</v>
      </c>
      <c r="Q24" s="465"/>
      <c r="R24" s="19" t="s">
        <v>150</v>
      </c>
      <c r="S24" s="178">
        <v>5</v>
      </c>
      <c r="T24" s="121">
        <f>W23*2+W24*7+W25*1</f>
        <v>27.700000000000003</v>
      </c>
      <c r="U24" s="122">
        <f>(T24*4)/T30</f>
        <v>0.1659179395028452</v>
      </c>
      <c r="V24" s="123" t="s">
        <v>148</v>
      </c>
      <c r="W24" s="124">
        <v>2.2000000000000002</v>
      </c>
    </row>
    <row r="25" spans="1:87" ht="25.35" customHeight="1">
      <c r="A25" s="94">
        <f>A16+1</f>
        <v>26</v>
      </c>
      <c r="B25" s="472"/>
      <c r="C25" s="27" t="s">
        <v>334</v>
      </c>
      <c r="D25" s="137"/>
      <c r="E25" s="465"/>
      <c r="F25" s="47" t="s">
        <v>42</v>
      </c>
      <c r="G25" s="293"/>
      <c r="H25" s="465"/>
      <c r="I25" s="201" t="s">
        <v>243</v>
      </c>
      <c r="J25" s="173">
        <v>20</v>
      </c>
      <c r="K25" s="465"/>
      <c r="L25" s="119"/>
      <c r="M25" s="131"/>
      <c r="N25" s="468"/>
      <c r="O25" s="119" t="s">
        <v>149</v>
      </c>
      <c r="P25" s="120" t="s">
        <v>146</v>
      </c>
      <c r="Q25" s="465"/>
      <c r="R25" s="19" t="s">
        <v>85</v>
      </c>
      <c r="S25" s="178">
        <v>15</v>
      </c>
      <c r="T25" s="129" t="s">
        <v>14</v>
      </c>
      <c r="U25" s="130"/>
      <c r="V25" s="123" t="s">
        <v>0</v>
      </c>
      <c r="W25" s="124">
        <v>1.9</v>
      </c>
    </row>
    <row r="26" spans="1:87" ht="25.35" customHeight="1">
      <c r="A26" s="94" t="s">
        <v>24</v>
      </c>
      <c r="B26" s="472"/>
      <c r="C26" s="27" t="s">
        <v>344</v>
      </c>
      <c r="D26" s="137">
        <v>3</v>
      </c>
      <c r="E26" s="465"/>
      <c r="F26" s="19" t="s">
        <v>86</v>
      </c>
      <c r="G26" s="115" t="s">
        <v>38</v>
      </c>
      <c r="H26" s="465"/>
      <c r="I26" s="27" t="s">
        <v>183</v>
      </c>
      <c r="J26" s="125"/>
      <c r="K26" s="465"/>
      <c r="L26" s="116"/>
      <c r="M26" s="131"/>
      <c r="N26" s="468"/>
      <c r="O26" s="119"/>
      <c r="P26" s="120"/>
      <c r="Q26" s="465"/>
      <c r="R26" s="19"/>
      <c r="S26" s="178"/>
      <c r="T26" s="121">
        <f>W24*5+W27*5</f>
        <v>23</v>
      </c>
      <c r="U26" s="122">
        <f>(T26*9)/T30</f>
        <v>0.30997304582210244</v>
      </c>
      <c r="V26" s="123" t="s">
        <v>1</v>
      </c>
      <c r="W26" s="124">
        <v>0</v>
      </c>
    </row>
    <row r="27" spans="1:87" ht="25.35" customHeight="1">
      <c r="A27" s="94" t="s">
        <v>25</v>
      </c>
      <c r="B27" s="472"/>
      <c r="C27" s="19" t="s">
        <v>176</v>
      </c>
      <c r="D27" s="125">
        <v>3</v>
      </c>
      <c r="E27" s="465"/>
      <c r="F27" s="19"/>
      <c r="G27" s="115"/>
      <c r="H27" s="465"/>
      <c r="I27" s="116"/>
      <c r="J27" s="131"/>
      <c r="K27" s="465"/>
      <c r="L27" s="116"/>
      <c r="M27" s="131"/>
      <c r="N27" s="468"/>
      <c r="O27" s="133"/>
      <c r="P27" s="131"/>
      <c r="Q27" s="465"/>
      <c r="R27" s="182"/>
      <c r="S27" s="261"/>
      <c r="T27" s="134" t="s">
        <v>15</v>
      </c>
      <c r="U27" s="130"/>
      <c r="V27" s="135" t="s">
        <v>16</v>
      </c>
      <c r="W27" s="136">
        <v>2.4</v>
      </c>
    </row>
    <row r="28" spans="1:87" ht="25.35" customHeight="1">
      <c r="A28" s="94" t="s">
        <v>26</v>
      </c>
      <c r="B28" s="472"/>
      <c r="C28" s="19" t="s">
        <v>85</v>
      </c>
      <c r="D28" s="125">
        <v>10</v>
      </c>
      <c r="E28" s="465"/>
      <c r="F28" s="19"/>
      <c r="G28" s="137"/>
      <c r="H28" s="465"/>
      <c r="I28" s="116"/>
      <c r="J28" s="131"/>
      <c r="K28" s="465"/>
      <c r="L28" s="116"/>
      <c r="M28" s="269"/>
      <c r="N28" s="468"/>
      <c r="O28" s="133"/>
      <c r="P28" s="131"/>
      <c r="Q28" s="465"/>
      <c r="R28" s="19"/>
      <c r="S28" s="178"/>
      <c r="T28" s="121">
        <f>W23*15+W25*5+W26*15</f>
        <v>87.5</v>
      </c>
      <c r="U28" s="122">
        <f>(T28*4)/T30</f>
        <v>0.52410901467505244</v>
      </c>
      <c r="V28" s="123" t="s">
        <v>17</v>
      </c>
      <c r="W28" s="138">
        <f>W23*70+W24*75+W25*25+W26*60+W27*45</f>
        <v>684.5</v>
      </c>
    </row>
    <row r="29" spans="1:87" ht="25.35" customHeight="1">
      <c r="A29" s="94" t="s">
        <v>28</v>
      </c>
      <c r="B29" s="472"/>
      <c r="C29" s="116"/>
      <c r="D29" s="113"/>
      <c r="E29" s="465"/>
      <c r="F29" s="19"/>
      <c r="G29" s="137"/>
      <c r="H29" s="465"/>
      <c r="I29" s="182"/>
      <c r="J29" s="125"/>
      <c r="K29" s="465"/>
      <c r="L29" s="270"/>
      <c r="M29" s="269"/>
      <c r="N29" s="468"/>
      <c r="O29" s="133"/>
      <c r="P29" s="131"/>
      <c r="Q29" s="465"/>
      <c r="R29" s="24"/>
      <c r="S29" s="276"/>
      <c r="T29" s="129" t="s">
        <v>18</v>
      </c>
      <c r="U29" s="142"/>
      <c r="V29" s="143"/>
      <c r="W29" s="144"/>
    </row>
    <row r="30" spans="1:87" s="2" customFormat="1" ht="25.35" customHeight="1" thickBot="1">
      <c r="A30" s="95" t="s">
        <v>27</v>
      </c>
      <c r="B30" s="472"/>
      <c r="C30" s="32"/>
      <c r="D30" s="115"/>
      <c r="E30" s="465"/>
      <c r="F30" s="19"/>
      <c r="G30" s="140"/>
      <c r="H30" s="465"/>
      <c r="I30" s="182"/>
      <c r="J30" s="173"/>
      <c r="K30" s="465"/>
      <c r="L30" s="168"/>
      <c r="M30" s="271"/>
      <c r="N30" s="468"/>
      <c r="O30" s="145"/>
      <c r="P30" s="146"/>
      <c r="Q30" s="465"/>
      <c r="R30" s="24"/>
      <c r="S30" s="183"/>
      <c r="T30" s="147">
        <f>(T24*4)+(T26*9)+(T28*4)</f>
        <v>667.8</v>
      </c>
      <c r="U30" s="148"/>
      <c r="V30" s="143"/>
      <c r="W30" s="144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  <c r="BL30" s="1"/>
      <c r="BM30" s="1"/>
      <c r="BN30" s="1"/>
      <c r="BO30" s="1"/>
      <c r="BP30" s="1"/>
      <c r="BQ30" s="1"/>
      <c r="BR30" s="1"/>
      <c r="BS30" s="1"/>
      <c r="BT30" s="1"/>
      <c r="BU30" s="1"/>
      <c r="BV30" s="1"/>
      <c r="BW30" s="1"/>
      <c r="BX30" s="1"/>
      <c r="BY30" s="1"/>
      <c r="BZ30" s="1"/>
      <c r="CA30" s="1"/>
      <c r="CB30" s="1"/>
    </row>
    <row r="31" spans="1:87" ht="25.35" customHeight="1" thickBot="1">
      <c r="A31" s="96"/>
      <c r="B31" s="473"/>
      <c r="C31" s="43"/>
      <c r="D31" s="113"/>
      <c r="E31" s="466"/>
      <c r="F31" s="43"/>
      <c r="G31" s="149"/>
      <c r="H31" s="466"/>
      <c r="I31" s="43"/>
      <c r="J31" s="149"/>
      <c r="K31" s="466"/>
      <c r="L31" s="194"/>
      <c r="M31" s="272"/>
      <c r="N31" s="469"/>
      <c r="O31" s="153"/>
      <c r="P31" s="154"/>
      <c r="Q31" s="466"/>
      <c r="R31" s="195"/>
      <c r="S31" s="196"/>
      <c r="T31" s="157"/>
      <c r="U31" s="148"/>
      <c r="V31" s="158"/>
      <c r="W31" s="159"/>
    </row>
    <row r="32" spans="1:87" ht="25.35" customHeight="1">
      <c r="A32" s="160">
        <f>A23</f>
        <v>11</v>
      </c>
      <c r="B32" s="464" t="s">
        <v>96</v>
      </c>
      <c r="C32" s="218" t="s">
        <v>157</v>
      </c>
      <c r="D32" s="101">
        <v>80</v>
      </c>
      <c r="E32" s="464" t="s">
        <v>278</v>
      </c>
      <c r="F32" s="27" t="s">
        <v>273</v>
      </c>
      <c r="G32" s="118">
        <v>60</v>
      </c>
      <c r="H32" s="464" t="s">
        <v>69</v>
      </c>
      <c r="I32" s="161" t="s">
        <v>140</v>
      </c>
      <c r="J32" s="162">
        <v>20</v>
      </c>
      <c r="K32" s="464" t="s">
        <v>287</v>
      </c>
      <c r="L32" s="218" t="s">
        <v>288</v>
      </c>
      <c r="M32" s="101">
        <v>15</v>
      </c>
      <c r="N32" s="467" t="s">
        <v>159</v>
      </c>
      <c r="O32" s="103" t="s">
        <v>65</v>
      </c>
      <c r="P32" s="104">
        <v>110</v>
      </c>
      <c r="Q32" s="464" t="s">
        <v>63</v>
      </c>
      <c r="R32" s="19" t="s">
        <v>216</v>
      </c>
      <c r="S32" s="163">
        <v>3</v>
      </c>
      <c r="T32" s="164" t="s">
        <v>12</v>
      </c>
      <c r="U32" s="165"/>
      <c r="V32" s="13" t="s">
        <v>13</v>
      </c>
      <c r="W32" s="166">
        <v>5.5</v>
      </c>
    </row>
    <row r="33" spans="1:90" ht="25.35" customHeight="1">
      <c r="A33" s="167" t="s">
        <v>23</v>
      </c>
      <c r="B33" s="465"/>
      <c r="C33" s="32" t="s">
        <v>174</v>
      </c>
      <c r="D33" s="173">
        <v>20</v>
      </c>
      <c r="E33" s="465"/>
      <c r="F33" s="306" t="s">
        <v>274</v>
      </c>
      <c r="G33" s="231"/>
      <c r="H33" s="465"/>
      <c r="I33" s="32" t="s">
        <v>253</v>
      </c>
      <c r="J33" s="173">
        <v>30</v>
      </c>
      <c r="K33" s="465"/>
      <c r="L33" s="201" t="s">
        <v>227</v>
      </c>
      <c r="M33" s="125">
        <v>20</v>
      </c>
      <c r="N33" s="468"/>
      <c r="O33" s="119" t="s">
        <v>145</v>
      </c>
      <c r="P33" s="120" t="s">
        <v>146</v>
      </c>
      <c r="Q33" s="465"/>
      <c r="R33" s="19" t="s">
        <v>81</v>
      </c>
      <c r="S33" s="178">
        <v>3</v>
      </c>
      <c r="T33" s="175">
        <f>W32*2+W33*7+W34*1</f>
        <v>28.9</v>
      </c>
      <c r="U33" s="176">
        <f>(T33*4)/T39</f>
        <v>0.1636003396546844</v>
      </c>
      <c r="V33" s="14" t="s">
        <v>148</v>
      </c>
      <c r="W33" s="177">
        <v>2.2999999999999998</v>
      </c>
    </row>
    <row r="34" spans="1:90" ht="25.35" customHeight="1">
      <c r="A34" s="167">
        <f>A25+1</f>
        <v>27</v>
      </c>
      <c r="B34" s="465"/>
      <c r="C34" s="32"/>
      <c r="D34" s="173"/>
      <c r="E34" s="465"/>
      <c r="F34" s="26" t="s">
        <v>243</v>
      </c>
      <c r="G34" s="231">
        <v>5</v>
      </c>
      <c r="H34" s="465"/>
      <c r="I34" s="34"/>
      <c r="J34" s="113"/>
      <c r="K34" s="465"/>
      <c r="L34" s="34" t="s">
        <v>150</v>
      </c>
      <c r="M34" s="113">
        <v>3</v>
      </c>
      <c r="N34" s="468"/>
      <c r="O34" s="119" t="s">
        <v>149</v>
      </c>
      <c r="P34" s="120" t="s">
        <v>146</v>
      </c>
      <c r="Q34" s="465"/>
      <c r="R34" s="19" t="s">
        <v>252</v>
      </c>
      <c r="S34" s="178" t="s">
        <v>56</v>
      </c>
      <c r="T34" s="179" t="s">
        <v>14</v>
      </c>
      <c r="U34" s="180"/>
      <c r="V34" s="14" t="s">
        <v>0</v>
      </c>
      <c r="W34" s="177">
        <v>1.8</v>
      </c>
    </row>
    <row r="35" spans="1:90" ht="25.35" customHeight="1">
      <c r="A35" s="167" t="s">
        <v>24</v>
      </c>
      <c r="B35" s="465"/>
      <c r="C35" s="32"/>
      <c r="D35" s="173"/>
      <c r="E35" s="465"/>
      <c r="F35" s="251" t="s">
        <v>275</v>
      </c>
      <c r="G35" s="118"/>
      <c r="H35" s="465"/>
      <c r="I35" s="19"/>
      <c r="J35" s="118"/>
      <c r="K35" s="465"/>
      <c r="L35" s="34" t="s">
        <v>82</v>
      </c>
      <c r="M35" s="113">
        <v>3</v>
      </c>
      <c r="N35" s="468"/>
      <c r="O35" s="119"/>
      <c r="P35" s="120"/>
      <c r="Q35" s="465"/>
      <c r="R35" s="201" t="s">
        <v>82</v>
      </c>
      <c r="S35" s="173">
        <v>3</v>
      </c>
      <c r="T35" s="175">
        <f>W33*5+W36*5</f>
        <v>25</v>
      </c>
      <c r="U35" s="176">
        <f>(T35*9)/T39</f>
        <v>0.31842626662892726</v>
      </c>
      <c r="V35" s="14" t="s">
        <v>1</v>
      </c>
      <c r="W35" s="124">
        <v>0</v>
      </c>
    </row>
    <row r="36" spans="1:90" ht="25.35" customHeight="1">
      <c r="A36" s="167" t="s">
        <v>25</v>
      </c>
      <c r="B36" s="465"/>
      <c r="C36" s="32"/>
      <c r="D36" s="173"/>
      <c r="E36" s="465"/>
      <c r="F36" s="27" t="s">
        <v>81</v>
      </c>
      <c r="G36" s="118">
        <v>3</v>
      </c>
      <c r="H36" s="465"/>
      <c r="I36" s="19"/>
      <c r="J36" s="173"/>
      <c r="K36" s="465"/>
      <c r="L36" s="19"/>
      <c r="M36" s="173"/>
      <c r="N36" s="468"/>
      <c r="O36" s="133"/>
      <c r="P36" s="131"/>
      <c r="Q36" s="465"/>
      <c r="R36" s="19"/>
      <c r="S36" s="210"/>
      <c r="T36" s="184" t="s">
        <v>15</v>
      </c>
      <c r="U36" s="180"/>
      <c r="V36" s="15" t="s">
        <v>16</v>
      </c>
      <c r="W36" s="181">
        <v>2.7</v>
      </c>
    </row>
    <row r="37" spans="1:90" ht="25.35" customHeight="1">
      <c r="A37" s="167" t="s">
        <v>26</v>
      </c>
      <c r="B37" s="465"/>
      <c r="C37" s="32"/>
      <c r="D37" s="173"/>
      <c r="E37" s="465"/>
      <c r="F37" s="230" t="s">
        <v>276</v>
      </c>
      <c r="G37" s="231" t="s">
        <v>56</v>
      </c>
      <c r="H37" s="465"/>
      <c r="I37" s="36"/>
      <c r="J37" s="228"/>
      <c r="K37" s="465"/>
      <c r="L37" s="19"/>
      <c r="M37" s="173"/>
      <c r="N37" s="468"/>
      <c r="O37" s="133"/>
      <c r="P37" s="131"/>
      <c r="Q37" s="465"/>
      <c r="R37" s="182"/>
      <c r="S37" s="261"/>
      <c r="T37" s="175">
        <f>W32*15+W34*5+W35*15</f>
        <v>91.5</v>
      </c>
      <c r="U37" s="176">
        <f>(T37*4)/T39</f>
        <v>0.51797339371638829</v>
      </c>
      <c r="V37" s="14" t="s">
        <v>17</v>
      </c>
      <c r="W37" s="186">
        <f>W32*70+W33*75+W34*25+W35*60+W36*45</f>
        <v>724</v>
      </c>
    </row>
    <row r="38" spans="1:90" ht="25.35" customHeight="1">
      <c r="A38" s="167" t="s">
        <v>29</v>
      </c>
      <c r="B38" s="465"/>
      <c r="C38" s="52"/>
      <c r="D38" s="118"/>
      <c r="E38" s="465"/>
      <c r="F38" s="26" t="s">
        <v>277</v>
      </c>
      <c r="G38" s="231" t="s">
        <v>56</v>
      </c>
      <c r="H38" s="465"/>
      <c r="I38" s="36"/>
      <c r="J38" s="21"/>
      <c r="K38" s="465"/>
      <c r="L38" s="32"/>
      <c r="M38" s="118"/>
      <c r="N38" s="468"/>
      <c r="O38" s="133"/>
      <c r="P38" s="131"/>
      <c r="Q38" s="465"/>
      <c r="R38" s="24"/>
      <c r="S38" s="276"/>
      <c r="T38" s="179" t="s">
        <v>18</v>
      </c>
      <c r="U38" s="187"/>
      <c r="V38" s="188"/>
      <c r="W38" s="189"/>
    </row>
    <row r="39" spans="1:90" s="2" customFormat="1" ht="25.35" customHeight="1" thickBot="1">
      <c r="A39" s="190" t="s">
        <v>27</v>
      </c>
      <c r="B39" s="465"/>
      <c r="C39" s="52"/>
      <c r="D39" s="140"/>
      <c r="E39" s="465"/>
      <c r="F39" s="19" t="s">
        <v>236</v>
      </c>
      <c r="G39" s="115" t="s">
        <v>38</v>
      </c>
      <c r="H39" s="465"/>
      <c r="I39" s="36"/>
      <c r="J39" s="23"/>
      <c r="K39" s="465"/>
      <c r="L39" s="52"/>
      <c r="M39" s="118"/>
      <c r="N39" s="468"/>
      <c r="O39" s="145"/>
      <c r="P39" s="146"/>
      <c r="Q39" s="465"/>
      <c r="R39" s="24"/>
      <c r="S39" s="183"/>
      <c r="T39" s="191">
        <f>(T33*4)+(T35*9)+(T37*4)</f>
        <v>706.6</v>
      </c>
      <c r="U39" s="192"/>
      <c r="V39" s="188"/>
      <c r="W39" s="189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  <c r="BL39" s="1"/>
      <c r="BM39" s="1"/>
      <c r="BN39" s="1"/>
      <c r="BO39" s="1"/>
      <c r="BP39" s="1"/>
      <c r="BQ39" s="1"/>
      <c r="BR39" s="1"/>
      <c r="BS39" s="1"/>
      <c r="BT39" s="1"/>
      <c r="BU39" s="1"/>
      <c r="BV39" s="1"/>
      <c r="BW39" s="1"/>
      <c r="BX39" s="1"/>
      <c r="BY39" s="1"/>
      <c r="BZ39" s="1"/>
      <c r="CA39" s="1"/>
      <c r="CB39" s="1"/>
      <c r="CC39" s="1"/>
      <c r="CD39" s="1"/>
      <c r="CE39" s="1"/>
      <c r="CF39" s="1"/>
      <c r="CG39" s="1"/>
      <c r="CH39" s="1"/>
    </row>
    <row r="40" spans="1:90" ht="25.35" customHeight="1" thickBot="1">
      <c r="A40" s="193"/>
      <c r="B40" s="470"/>
      <c r="C40" s="151"/>
      <c r="D40" s="149"/>
      <c r="E40" s="466"/>
      <c r="F40" s="43"/>
      <c r="G40" s="149"/>
      <c r="H40" s="479"/>
      <c r="I40" s="43"/>
      <c r="J40" s="44"/>
      <c r="K40" s="466"/>
      <c r="L40" s="264"/>
      <c r="M40" s="233"/>
      <c r="N40" s="469"/>
      <c r="O40" s="153"/>
      <c r="P40" s="154"/>
      <c r="Q40" s="466"/>
      <c r="R40" s="195"/>
      <c r="S40" s="196"/>
      <c r="T40" s="197"/>
      <c r="U40" s="198"/>
      <c r="V40" s="199"/>
      <c r="W40" s="200"/>
    </row>
    <row r="41" spans="1:90" ht="25.35" customHeight="1">
      <c r="A41" s="160">
        <f>A32</f>
        <v>11</v>
      </c>
      <c r="B41" s="461" t="s">
        <v>178</v>
      </c>
      <c r="C41" s="218" t="s">
        <v>179</v>
      </c>
      <c r="D41" s="101">
        <v>80</v>
      </c>
      <c r="E41" s="464" t="s">
        <v>260</v>
      </c>
      <c r="F41" s="18" t="s">
        <v>88</v>
      </c>
      <c r="G41" s="101">
        <v>110</v>
      </c>
      <c r="H41" s="471" t="s">
        <v>132</v>
      </c>
      <c r="I41" s="161" t="s">
        <v>46</v>
      </c>
      <c r="J41" s="162">
        <v>25</v>
      </c>
      <c r="K41" s="464" t="s">
        <v>98</v>
      </c>
      <c r="L41" s="161" t="s">
        <v>47</v>
      </c>
      <c r="M41" s="162">
        <v>30</v>
      </c>
      <c r="N41" s="464" t="s">
        <v>107</v>
      </c>
      <c r="O41" s="18" t="s">
        <v>167</v>
      </c>
      <c r="P41" s="101">
        <v>110</v>
      </c>
      <c r="Q41" s="471" t="s">
        <v>345</v>
      </c>
      <c r="R41" s="19" t="s">
        <v>346</v>
      </c>
      <c r="S41" s="163">
        <v>35</v>
      </c>
      <c r="T41" s="164" t="s">
        <v>12</v>
      </c>
      <c r="U41" s="165"/>
      <c r="V41" s="13" t="s">
        <v>13</v>
      </c>
      <c r="W41" s="166">
        <v>5.3</v>
      </c>
    </row>
    <row r="42" spans="1:90" ht="25.35" customHeight="1">
      <c r="A42" s="167" t="s">
        <v>23</v>
      </c>
      <c r="B42" s="462"/>
      <c r="C42" s="32" t="s">
        <v>182</v>
      </c>
      <c r="D42" s="173">
        <v>20</v>
      </c>
      <c r="E42" s="465"/>
      <c r="F42" s="171" t="s">
        <v>161</v>
      </c>
      <c r="G42" s="172"/>
      <c r="H42" s="472"/>
      <c r="I42" s="24" t="s">
        <v>183</v>
      </c>
      <c r="J42" s="173"/>
      <c r="K42" s="465"/>
      <c r="L42" s="116" t="s">
        <v>144</v>
      </c>
      <c r="M42" s="173"/>
      <c r="N42" s="465"/>
      <c r="O42" s="19" t="s">
        <v>145</v>
      </c>
      <c r="P42" s="234" t="s">
        <v>146</v>
      </c>
      <c r="Q42" s="472"/>
      <c r="R42" s="330" t="s">
        <v>328</v>
      </c>
      <c r="S42" s="331">
        <v>5</v>
      </c>
      <c r="T42" s="175">
        <f>W41*2+W42*7+W43*1</f>
        <v>27.9</v>
      </c>
      <c r="U42" s="176">
        <f>(T42*4)/T48</f>
        <v>0.16543136673584344</v>
      </c>
      <c r="V42" s="14" t="s">
        <v>148</v>
      </c>
      <c r="W42" s="177">
        <v>2.2000000000000002</v>
      </c>
    </row>
    <row r="43" spans="1:90" ht="25.35" customHeight="1">
      <c r="A43" s="167">
        <f>A34+1</f>
        <v>28</v>
      </c>
      <c r="B43" s="462"/>
      <c r="C43" s="32"/>
      <c r="D43" s="173"/>
      <c r="E43" s="465"/>
      <c r="F43" s="32" t="s">
        <v>258</v>
      </c>
      <c r="G43" s="173">
        <v>3</v>
      </c>
      <c r="H43" s="472"/>
      <c r="I43" s="19" t="s">
        <v>150</v>
      </c>
      <c r="J43" s="113">
        <v>3</v>
      </c>
      <c r="K43" s="465"/>
      <c r="L43" s="19" t="s">
        <v>81</v>
      </c>
      <c r="M43" s="210">
        <v>3</v>
      </c>
      <c r="N43" s="465"/>
      <c r="O43" s="19" t="s">
        <v>149</v>
      </c>
      <c r="P43" s="234" t="s">
        <v>146</v>
      </c>
      <c r="Q43" s="472"/>
      <c r="R43" s="327" t="s">
        <v>347</v>
      </c>
      <c r="S43" s="132"/>
      <c r="T43" s="179" t="s">
        <v>14</v>
      </c>
      <c r="U43" s="180"/>
      <c r="V43" s="14" t="s">
        <v>0</v>
      </c>
      <c r="W43" s="177">
        <v>1.9</v>
      </c>
    </row>
    <row r="44" spans="1:90" ht="25.35" customHeight="1">
      <c r="A44" s="167" t="s">
        <v>24</v>
      </c>
      <c r="B44" s="462"/>
      <c r="C44" s="32"/>
      <c r="D44" s="173"/>
      <c r="E44" s="465"/>
      <c r="F44" s="19" t="s">
        <v>259</v>
      </c>
      <c r="G44" s="173" t="s">
        <v>56</v>
      </c>
      <c r="H44" s="472"/>
      <c r="I44" s="32" t="s">
        <v>162</v>
      </c>
      <c r="J44" s="173">
        <v>5</v>
      </c>
      <c r="K44" s="465"/>
      <c r="L44" s="27" t="s">
        <v>82</v>
      </c>
      <c r="M44" s="118">
        <v>3</v>
      </c>
      <c r="N44" s="465"/>
      <c r="O44" s="19"/>
      <c r="P44" s="234"/>
      <c r="Q44" s="472"/>
      <c r="R44" s="266" t="s">
        <v>238</v>
      </c>
      <c r="S44" s="132" t="s">
        <v>38</v>
      </c>
      <c r="T44" s="175">
        <f>W42*5+W45*5</f>
        <v>23</v>
      </c>
      <c r="U44" s="176">
        <f>(T44*9)/T48</f>
        <v>0.30684850281648385</v>
      </c>
      <c r="V44" s="14" t="s">
        <v>1</v>
      </c>
      <c r="W44" s="124">
        <v>0</v>
      </c>
    </row>
    <row r="45" spans="1:90" ht="25.35" customHeight="1">
      <c r="A45" s="167" t="s">
        <v>25</v>
      </c>
      <c r="B45" s="462"/>
      <c r="C45" s="32"/>
      <c r="D45" s="173"/>
      <c r="E45" s="465"/>
      <c r="F45" s="19"/>
      <c r="G45" s="173"/>
      <c r="H45" s="472"/>
      <c r="I45" s="328" t="s">
        <v>343</v>
      </c>
      <c r="J45" s="329">
        <v>5</v>
      </c>
      <c r="K45" s="465"/>
      <c r="L45" s="230" t="s">
        <v>36</v>
      </c>
      <c r="M45" s="231">
        <v>3</v>
      </c>
      <c r="N45" s="465"/>
      <c r="O45" s="235"/>
      <c r="P45" s="118"/>
      <c r="Q45" s="472"/>
      <c r="R45" s="19" t="s">
        <v>239</v>
      </c>
      <c r="S45" s="132" t="s">
        <v>38</v>
      </c>
      <c r="T45" s="184" t="s">
        <v>15</v>
      </c>
      <c r="U45" s="180"/>
      <c r="V45" s="15" t="s">
        <v>16</v>
      </c>
      <c r="W45" s="181">
        <v>2.4</v>
      </c>
    </row>
    <row r="46" spans="1:90" ht="25.35" customHeight="1">
      <c r="A46" s="167" t="s">
        <v>26</v>
      </c>
      <c r="B46" s="462"/>
      <c r="C46" s="32"/>
      <c r="D46" s="173"/>
      <c r="E46" s="465"/>
      <c r="F46" s="26"/>
      <c r="G46" s="115"/>
      <c r="H46" s="472"/>
      <c r="I46" s="22"/>
      <c r="J46" s="115"/>
      <c r="K46" s="465"/>
      <c r="L46" s="26" t="s">
        <v>213</v>
      </c>
      <c r="M46" s="231"/>
      <c r="N46" s="465"/>
      <c r="O46" s="235"/>
      <c r="P46" s="118"/>
      <c r="Q46" s="472"/>
      <c r="R46" s="1" t="s">
        <v>240</v>
      </c>
      <c r="S46" s="132" t="s">
        <v>38</v>
      </c>
      <c r="T46" s="175">
        <f>W41*15+W43*5+W44*15</f>
        <v>89</v>
      </c>
      <c r="U46" s="176">
        <f>(T46*4)/T48</f>
        <v>0.52772013044767263</v>
      </c>
      <c r="V46" s="14" t="s">
        <v>17</v>
      </c>
      <c r="W46" s="186">
        <f>W41*70+W42*75+W43*25+W44*60+W45*45</f>
        <v>691.5</v>
      </c>
    </row>
    <row r="47" spans="1:90" ht="25.35" customHeight="1">
      <c r="A47" s="167" t="s">
        <v>30</v>
      </c>
      <c r="B47" s="462"/>
      <c r="C47" s="32"/>
      <c r="D47" s="118"/>
      <c r="E47" s="465"/>
      <c r="F47" s="22"/>
      <c r="G47" s="115"/>
      <c r="H47" s="472"/>
      <c r="I47" s="171"/>
      <c r="J47" s="118"/>
      <c r="K47" s="465"/>
      <c r="L47" s="251"/>
      <c r="M47" s="118"/>
      <c r="N47" s="465"/>
      <c r="O47" s="235"/>
      <c r="P47" s="118"/>
      <c r="Q47" s="472"/>
      <c r="R47" s="36"/>
      <c r="S47" s="205"/>
      <c r="T47" s="179" t="s">
        <v>18</v>
      </c>
      <c r="U47" s="187"/>
      <c r="V47" s="188"/>
      <c r="W47" s="189"/>
    </row>
    <row r="48" spans="1:90" s="2" customFormat="1" ht="25.35" customHeight="1" thickBot="1">
      <c r="A48" s="190" t="s">
        <v>27</v>
      </c>
      <c r="B48" s="462"/>
      <c r="C48" s="52"/>
      <c r="D48" s="220"/>
      <c r="E48" s="465"/>
      <c r="F48" s="19"/>
      <c r="G48" s="115"/>
      <c r="H48" s="472"/>
      <c r="I48" s="32"/>
      <c r="J48" s="118"/>
      <c r="K48" s="465"/>
      <c r="L48" s="201"/>
      <c r="M48" s="140"/>
      <c r="N48" s="465"/>
      <c r="O48" s="236"/>
      <c r="P48" s="140"/>
      <c r="Q48" s="472"/>
      <c r="R48" s="36"/>
      <c r="S48" s="205"/>
      <c r="T48" s="191">
        <f>(T42*4)+(T44*9)+(T46*4)</f>
        <v>674.6</v>
      </c>
      <c r="U48" s="192"/>
      <c r="V48" s="188"/>
      <c r="W48" s="189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1"/>
      <c r="AS48" s="1"/>
      <c r="AT48" s="1"/>
      <c r="AU48" s="1"/>
      <c r="AV48" s="1"/>
      <c r="AW48" s="1"/>
      <c r="AX48" s="1"/>
      <c r="AY48" s="1"/>
      <c r="AZ48" s="1"/>
      <c r="BA48" s="1"/>
      <c r="BB48" s="1"/>
      <c r="BC48" s="1"/>
      <c r="BD48" s="1"/>
      <c r="BE48" s="1"/>
      <c r="BF48" s="1"/>
      <c r="BG48" s="1"/>
      <c r="BH48" s="1"/>
      <c r="BI48" s="1"/>
      <c r="BJ48" s="1"/>
      <c r="BK48" s="1"/>
      <c r="BL48" s="1"/>
      <c r="BM48" s="1"/>
      <c r="BN48" s="1"/>
      <c r="BO48" s="1"/>
      <c r="BP48" s="1"/>
      <c r="BQ48" s="1"/>
      <c r="BR48" s="1"/>
      <c r="BS48" s="1"/>
      <c r="BT48" s="1"/>
      <c r="BU48" s="1"/>
      <c r="BV48" s="1"/>
      <c r="BW48" s="1"/>
      <c r="BX48" s="1"/>
      <c r="BY48" s="1"/>
      <c r="BZ48" s="1"/>
      <c r="CA48" s="1"/>
      <c r="CB48" s="1"/>
      <c r="CC48" s="1"/>
      <c r="CD48" s="1"/>
      <c r="CE48" s="1"/>
      <c r="CF48" s="1"/>
      <c r="CG48" s="1"/>
      <c r="CH48" s="1"/>
      <c r="CI48" s="1"/>
      <c r="CJ48" s="1"/>
      <c r="CK48" s="1"/>
      <c r="CL48" s="1"/>
    </row>
    <row r="49" spans="1:23" ht="25.35" customHeight="1" thickBot="1">
      <c r="A49" s="193"/>
      <c r="B49" s="463"/>
      <c r="C49" s="219"/>
      <c r="D49" s="221"/>
      <c r="E49" s="466"/>
      <c r="F49" s="43"/>
      <c r="G49" s="149"/>
      <c r="H49" s="473"/>
      <c r="I49" s="232"/>
      <c r="J49" s="233"/>
      <c r="K49" s="466"/>
      <c r="L49" s="252"/>
      <c r="M49" s="253"/>
      <c r="N49" s="466"/>
      <c r="O49" s="237"/>
      <c r="P49" s="149"/>
      <c r="Q49" s="473"/>
      <c r="R49" s="43"/>
      <c r="S49" s="207"/>
      <c r="T49" s="197"/>
      <c r="U49" s="198"/>
      <c r="V49" s="199"/>
      <c r="W49" s="200"/>
    </row>
    <row r="50" spans="1:23">
      <c r="U50" s="208"/>
    </row>
    <row r="51" spans="1:23">
      <c r="U51" s="208"/>
    </row>
    <row r="52" spans="1:23" ht="19.7" customHeight="1"/>
    <row r="54" spans="1:23">
      <c r="M54" s="3"/>
    </row>
    <row r="65525" spans="19:19">
      <c r="S65525" s="210"/>
    </row>
  </sheetData>
  <mergeCells count="49">
    <mergeCell ref="C3:D3"/>
    <mergeCell ref="E3:E4"/>
    <mergeCell ref="F3:G3"/>
    <mergeCell ref="H3:H4"/>
    <mergeCell ref="L3:M3"/>
    <mergeCell ref="N3:N4"/>
    <mergeCell ref="I3:J3"/>
    <mergeCell ref="K3:K4"/>
    <mergeCell ref="O3:P3"/>
    <mergeCell ref="Q3:Q4"/>
    <mergeCell ref="A1:S1"/>
    <mergeCell ref="T1:W2"/>
    <mergeCell ref="A2:O2"/>
    <mergeCell ref="P2:S2"/>
    <mergeCell ref="A3:A4"/>
    <mergeCell ref="B3:B4"/>
    <mergeCell ref="R3:S3"/>
    <mergeCell ref="T3:W3"/>
    <mergeCell ref="B5:B13"/>
    <mergeCell ref="E5:E13"/>
    <mergeCell ref="H5:H13"/>
    <mergeCell ref="K5:K13"/>
    <mergeCell ref="Q5:Q13"/>
    <mergeCell ref="N5:N10"/>
    <mergeCell ref="N11:N13"/>
    <mergeCell ref="B14:B22"/>
    <mergeCell ref="E14:E22"/>
    <mergeCell ref="H14:H22"/>
    <mergeCell ref="K14:K22"/>
    <mergeCell ref="N14:N22"/>
    <mergeCell ref="Q14:Q22"/>
    <mergeCell ref="B23:B31"/>
    <mergeCell ref="E23:E31"/>
    <mergeCell ref="H23:H31"/>
    <mergeCell ref="K23:K31"/>
    <mergeCell ref="N23:N31"/>
    <mergeCell ref="Q23:Q31"/>
    <mergeCell ref="B32:B40"/>
    <mergeCell ref="E32:E40"/>
    <mergeCell ref="H32:H40"/>
    <mergeCell ref="K32:K40"/>
    <mergeCell ref="N32:N40"/>
    <mergeCell ref="Q32:Q40"/>
    <mergeCell ref="B41:B49"/>
    <mergeCell ref="E41:E49"/>
    <mergeCell ref="H41:H49"/>
    <mergeCell ref="K41:K49"/>
    <mergeCell ref="N41:N49"/>
    <mergeCell ref="Q41:Q49"/>
  </mergeCells>
  <phoneticPr fontId="1" type="noConversion"/>
  <printOptions horizontalCentered="1" verticalCentered="1"/>
  <pageMargins left="0.31496062992125984" right="0.15748031496062992" top="0.35433070866141736" bottom="0.35433070866141736" header="0.31496062992125984" footer="0.31496062992125984"/>
  <pageSetup paperSize="9" scale="61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5</vt:i4>
      </vt:variant>
      <vt:variant>
        <vt:lpstr>已命名的範圍</vt:lpstr>
      </vt:variant>
      <vt:variant>
        <vt:i4>5</vt:i4>
      </vt:variant>
    </vt:vector>
  </HeadingPairs>
  <TitlesOfParts>
    <vt:vector size="10" baseType="lpstr">
      <vt:lpstr>11月 (114)</vt:lpstr>
      <vt:lpstr>10</vt:lpstr>
      <vt:lpstr>11</vt:lpstr>
      <vt:lpstr>12</vt:lpstr>
      <vt:lpstr>13</vt:lpstr>
      <vt:lpstr>'10'!Print_Area</vt:lpstr>
      <vt:lpstr>'11'!Print_Area</vt:lpstr>
      <vt:lpstr>'11月 (114)'!Print_Area</vt:lpstr>
      <vt:lpstr>'12'!Print_Area</vt:lpstr>
      <vt:lpstr>'13'!Print_Area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</cp:lastModifiedBy>
  <cp:lastPrinted>2025-10-14T03:25:46Z</cp:lastPrinted>
  <dcterms:created xsi:type="dcterms:W3CDTF">1997-01-14T01:50:29Z</dcterms:created>
  <dcterms:modified xsi:type="dcterms:W3CDTF">2025-11-17T01:06:50Z</dcterms:modified>
</cp:coreProperties>
</file>